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38520" yWindow="-1500" windowWidth="23256" windowHeight="13176" tabRatio="788" firstSheet="1" activeTab="7"/>
  </bookViews>
  <sheets>
    <sheet name="Portada" sheetId="23" r:id="rId1"/>
    <sheet name="Centro" sheetId="1" r:id="rId2"/>
    <sheet name="GDereito" sheetId="3" r:id="rId3"/>
    <sheet name="GRelLabor" sheetId="4" r:id="rId4"/>
    <sheet name="MMenores" sheetId="5" r:id="rId5"/>
    <sheet name="MXestionLabor" sheetId="15" r:id="rId6"/>
    <sheet name="MAvogacPO" sheetId="16" r:id="rId7"/>
    <sheet name="MAvogacVI" sheetId="17" r:id="rId8"/>
    <sheet name="Resumo" sheetId="7" r:id="rId9"/>
    <sheet name="Procedementos" sheetId="2" r:id="rId10"/>
    <sheet name="Anexos" sheetId="22" r:id="rId11"/>
    <sheet name="Mapa" sheetId="24" r:id="rId12"/>
  </sheets>
  <definedNames>
    <definedName name="_xlnm._FilterDatabase" localSheetId="10" hidden="1">Anexos!$M$4:$V$49</definedName>
    <definedName name="_xlnm._FilterDatabase" localSheetId="1" hidden="1">Centro!$A$5:$G$32</definedName>
    <definedName name="_xlnm._FilterDatabase" localSheetId="2" hidden="1">GDereito!$A$5:$H$100</definedName>
    <definedName name="_xlnm._FilterDatabase" localSheetId="3" hidden="1">GRelLabor!$A$5:$C$99</definedName>
    <definedName name="_xlnm._FilterDatabase" localSheetId="6" hidden="1">MAvogacPO!$A$5:$C$99</definedName>
    <definedName name="_xlnm._FilterDatabase" localSheetId="7" hidden="1">MAvogacVI!$A$5:$C$99</definedName>
    <definedName name="_xlnm._FilterDatabase" localSheetId="4" hidden="1">MMenores!$A$5:$C$99</definedName>
    <definedName name="_xlnm._FilterDatabase" localSheetId="5" hidden="1">MXestionLabor!$A$5:$C$99</definedName>
    <definedName name="_xlnm._FilterDatabase" localSheetId="9" hidden="1">Procedementos!$A$7:$H$75</definedName>
    <definedName name="_xlnm._FilterDatabase" localSheetId="8" hidden="1">Resumo!$A$5:$C$41</definedName>
    <definedName name="_xlnm.Print_Area" localSheetId="1">Centro!$A$1:$G$32</definedName>
    <definedName name="_xlnm.Print_Area" localSheetId="2">GDereito!$A$1:$G$100</definedName>
    <definedName name="_xlnm.Print_Area" localSheetId="3">GRelLabor!$A$1:$C$98</definedName>
    <definedName name="_xlnm.Print_Area" localSheetId="6">MAvogacPO!$A$1:$C$99</definedName>
    <definedName name="_xlnm.Print_Area" localSheetId="7">MAvogacVI!$A$1:$C$99</definedName>
    <definedName name="_xlnm.Print_Area" localSheetId="4">MMenores!$A$1:$C$99</definedName>
    <definedName name="_xlnm.Print_Area" localSheetId="5">MXestionLabor!$A$1:$C$99</definedName>
    <definedName name="_xlnm.Print_Area" localSheetId="8">Resumo!$A$1:$C$41</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9" i="1" l="1"/>
  <c r="K29" i="1"/>
  <c r="G29" i="1"/>
  <c r="I82" i="17"/>
  <c r="I75" i="17"/>
  <c r="I65" i="17"/>
  <c r="I59" i="17"/>
  <c r="I54" i="17"/>
  <c r="I46" i="17"/>
  <c r="I37" i="17"/>
  <c r="I24" i="17"/>
  <c r="I20" i="17"/>
  <c r="I16" i="17"/>
  <c r="I12" i="17"/>
  <c r="I8" i="17"/>
  <c r="I82" i="16"/>
  <c r="I75" i="16"/>
  <c r="I65" i="16"/>
  <c r="I59" i="16"/>
  <c r="I54" i="16"/>
  <c r="I46" i="16"/>
  <c r="I37" i="16"/>
  <c r="I24" i="16"/>
  <c r="I20" i="16"/>
  <c r="I16" i="16"/>
  <c r="I12" i="16"/>
  <c r="I8" i="16"/>
  <c r="J37" i="15"/>
  <c r="I82" i="15"/>
  <c r="I75" i="15"/>
  <c r="I65" i="15"/>
  <c r="I59" i="15"/>
  <c r="I54" i="15"/>
  <c r="I46" i="15"/>
  <c r="I37" i="15"/>
  <c r="I24" i="15"/>
  <c r="I20" i="15"/>
  <c r="I16" i="15"/>
  <c r="I12" i="15"/>
  <c r="I8" i="15"/>
  <c r="I82" i="4"/>
  <c r="I75" i="4"/>
  <c r="I65" i="4"/>
  <c r="I59" i="4"/>
  <c r="I54" i="4"/>
  <c r="I46" i="4"/>
  <c r="I37" i="4"/>
  <c r="I24" i="4"/>
  <c r="I20" i="4"/>
  <c r="I16" i="4"/>
  <c r="I12" i="4"/>
  <c r="I8" i="4"/>
  <c r="Q321" i="22"/>
  <c r="R421" i="22"/>
  <c r="Q421" i="22"/>
  <c r="S421" i="22" s="1"/>
  <c r="Q420" i="22"/>
  <c r="R522" i="22"/>
  <c r="Q522" i="22"/>
  <c r="S522" i="22" s="1"/>
  <c r="Q521" i="22"/>
  <c r="N35" i="17" l="1"/>
  <c r="F35" i="17"/>
  <c r="N32" i="17"/>
  <c r="F32" i="17"/>
  <c r="N35" i="16"/>
  <c r="F35" i="16"/>
  <c r="N32" i="16"/>
  <c r="F32" i="16"/>
  <c r="N35" i="15"/>
  <c r="N32" i="15"/>
  <c r="N35" i="5" l="1"/>
  <c r="F35" i="5"/>
  <c r="N32" i="5"/>
  <c r="F32" i="5"/>
  <c r="N35" i="4" l="1"/>
  <c r="J35" i="4"/>
  <c r="F35" i="4"/>
  <c r="N32" i="4"/>
  <c r="J32" i="4"/>
  <c r="F32" i="4"/>
  <c r="N32" i="3" l="1"/>
  <c r="F35" i="3"/>
  <c r="F32" i="3"/>
  <c r="AV519" i="22" l="1"/>
  <c r="AU519" i="22"/>
  <c r="AV518" i="22"/>
  <c r="AU518" i="22"/>
  <c r="AV517" i="22"/>
  <c r="AU517" i="22"/>
  <c r="AV516" i="22"/>
  <c r="AU516" i="22"/>
  <c r="AV515" i="22"/>
  <c r="AU515" i="22"/>
  <c r="AV514" i="22"/>
  <c r="AU514" i="22"/>
  <c r="AV513" i="22"/>
  <c r="AU513" i="22"/>
  <c r="AV512" i="22"/>
  <c r="AU512" i="22"/>
  <c r="AV511" i="22"/>
  <c r="AU511" i="22"/>
  <c r="AV510" i="22"/>
  <c r="AU510" i="22"/>
  <c r="AV509" i="22"/>
  <c r="AU509" i="22"/>
  <c r="AV508" i="22"/>
  <c r="AU508" i="22"/>
  <c r="AV507" i="22"/>
  <c r="AU507" i="22"/>
  <c r="AV506" i="22"/>
  <c r="AU506" i="22"/>
  <c r="AU503" i="22" s="1"/>
  <c r="AV418" i="22"/>
  <c r="AU418" i="22"/>
  <c r="AV417" i="22"/>
  <c r="AU417" i="22"/>
  <c r="AV416" i="22"/>
  <c r="AU416" i="22"/>
  <c r="AV415" i="22"/>
  <c r="AU415" i="22"/>
  <c r="AV414" i="22"/>
  <c r="AU414" i="22"/>
  <c r="AV413" i="22"/>
  <c r="AU413" i="22"/>
  <c r="AV412" i="22"/>
  <c r="AU412" i="22"/>
  <c r="AV411" i="22"/>
  <c r="AU411" i="22"/>
  <c r="AV410" i="22"/>
  <c r="AU410" i="22"/>
  <c r="AV409" i="22"/>
  <c r="AU409" i="22"/>
  <c r="AV408" i="22"/>
  <c r="AU408" i="22"/>
  <c r="AV407" i="22"/>
  <c r="AU407" i="22"/>
  <c r="AV406" i="22"/>
  <c r="AV403" i="22" s="1"/>
  <c r="AU406" i="22"/>
  <c r="AV319" i="22"/>
  <c r="AU319" i="22"/>
  <c r="AV318" i="22"/>
  <c r="AU318" i="22"/>
  <c r="AV317" i="22"/>
  <c r="AU317" i="22"/>
  <c r="AV316" i="22"/>
  <c r="AU316" i="22"/>
  <c r="AV315" i="22"/>
  <c r="AU315" i="22"/>
  <c r="AV314" i="22"/>
  <c r="AU314" i="22"/>
  <c r="AV313" i="22"/>
  <c r="AU313" i="22"/>
  <c r="AV312" i="22"/>
  <c r="AU312" i="22"/>
  <c r="AV311" i="22"/>
  <c r="AU311" i="22"/>
  <c r="AV310" i="22"/>
  <c r="AU310" i="22"/>
  <c r="AV309" i="22"/>
  <c r="AU309" i="22"/>
  <c r="AV308" i="22"/>
  <c r="AU308" i="22"/>
  <c r="AV307" i="22"/>
  <c r="AU307" i="22"/>
  <c r="AV306" i="22"/>
  <c r="AU306" i="22"/>
  <c r="AV215" i="22"/>
  <c r="AU215" i="22"/>
  <c r="AV214" i="22"/>
  <c r="AU214" i="22"/>
  <c r="AV213" i="22"/>
  <c r="AU213" i="22"/>
  <c r="AV212" i="22"/>
  <c r="AU212" i="22"/>
  <c r="AV211" i="22"/>
  <c r="AU211" i="22"/>
  <c r="AV210" i="22"/>
  <c r="AU210" i="22"/>
  <c r="AV209" i="22"/>
  <c r="AU209" i="22"/>
  <c r="AV208" i="22"/>
  <c r="AU208" i="22"/>
  <c r="AV207" i="22"/>
  <c r="AU207" i="22"/>
  <c r="AV206" i="22"/>
  <c r="AV203" i="22" s="1"/>
  <c r="AU206" i="22"/>
  <c r="AV153" i="22"/>
  <c r="AU153" i="22"/>
  <c r="AV152" i="22"/>
  <c r="AU152" i="22"/>
  <c r="AV151" i="22"/>
  <c r="AU151" i="22"/>
  <c r="AV150" i="22"/>
  <c r="AU150" i="22"/>
  <c r="AV149" i="22"/>
  <c r="AU149" i="22"/>
  <c r="AV148" i="22"/>
  <c r="AU148" i="22"/>
  <c r="AV147" i="22"/>
  <c r="AU147" i="22"/>
  <c r="AV146" i="22"/>
  <c r="AU146" i="22"/>
  <c r="AV145" i="22"/>
  <c r="AU145" i="22"/>
  <c r="AV144" i="22"/>
  <c r="AU144" i="22"/>
  <c r="AV143" i="22"/>
  <c r="AU143" i="22"/>
  <c r="AV142" i="22"/>
  <c r="AU142" i="22"/>
  <c r="AV141" i="22"/>
  <c r="AU141" i="22"/>
  <c r="AV140" i="22"/>
  <c r="AU140" i="22"/>
  <c r="AV139" i="22"/>
  <c r="AU139" i="22"/>
  <c r="AV138" i="22"/>
  <c r="AU138" i="22"/>
  <c r="AV137" i="22"/>
  <c r="AU137" i="22"/>
  <c r="AV136" i="22"/>
  <c r="AU136" i="22"/>
  <c r="AV135" i="22"/>
  <c r="AU135" i="22"/>
  <c r="AV134" i="22"/>
  <c r="AU134" i="22"/>
  <c r="AV133" i="22"/>
  <c r="AU133" i="22"/>
  <c r="AV132" i="22"/>
  <c r="AU132" i="22"/>
  <c r="AV131" i="22"/>
  <c r="AU131" i="22"/>
  <c r="AV130" i="22"/>
  <c r="AU130" i="22"/>
  <c r="AV129" i="22"/>
  <c r="AU129" i="22"/>
  <c r="AV128" i="22"/>
  <c r="AU128" i="22"/>
  <c r="AV127" i="22"/>
  <c r="AU127" i="22"/>
  <c r="AV126" i="22"/>
  <c r="AU126" i="22"/>
  <c r="AV125" i="22"/>
  <c r="AU125" i="22"/>
  <c r="AV124" i="22"/>
  <c r="AU124" i="22"/>
  <c r="AV123" i="22"/>
  <c r="AU123" i="22"/>
  <c r="AV122" i="22"/>
  <c r="AU122" i="22"/>
  <c r="AV121" i="22"/>
  <c r="AU121" i="22"/>
  <c r="AV120" i="22"/>
  <c r="AU120" i="22"/>
  <c r="AV119" i="22"/>
  <c r="AU119" i="22"/>
  <c r="AV118" i="22"/>
  <c r="AU118" i="22"/>
  <c r="AV117" i="22"/>
  <c r="AU117" i="22"/>
  <c r="AV116" i="22"/>
  <c r="AU116" i="22"/>
  <c r="AV115" i="22"/>
  <c r="AU115" i="22"/>
  <c r="AV114" i="22"/>
  <c r="AU114" i="22"/>
  <c r="AV113" i="22"/>
  <c r="AU113" i="22"/>
  <c r="AV112" i="22"/>
  <c r="AU112" i="22"/>
  <c r="AV111" i="22"/>
  <c r="AU111" i="22"/>
  <c r="AV110" i="22"/>
  <c r="AU110" i="22"/>
  <c r="AV109" i="22"/>
  <c r="AU109" i="22"/>
  <c r="AV108" i="22"/>
  <c r="AU108" i="22"/>
  <c r="AV107" i="22"/>
  <c r="AU107" i="22"/>
  <c r="AV106" i="22"/>
  <c r="AV103" i="22" s="1"/>
  <c r="AU106" i="22"/>
  <c r="AV49" i="22"/>
  <c r="AU49" i="22"/>
  <c r="AV48" i="22"/>
  <c r="AU48" i="22"/>
  <c r="AV47" i="22"/>
  <c r="AU47" i="22"/>
  <c r="AV46" i="22"/>
  <c r="AU46" i="22"/>
  <c r="AV45" i="22"/>
  <c r="AU45" i="22"/>
  <c r="AV44" i="22"/>
  <c r="AU44" i="22"/>
  <c r="AV43" i="22"/>
  <c r="AU43" i="22"/>
  <c r="AV42" i="22"/>
  <c r="AU42" i="22"/>
  <c r="AV41" i="22"/>
  <c r="AU41" i="22"/>
  <c r="AV40" i="22"/>
  <c r="AU40" i="22"/>
  <c r="AV39" i="22"/>
  <c r="AU39" i="22"/>
  <c r="AV38" i="22"/>
  <c r="AU38" i="22"/>
  <c r="AV37" i="22"/>
  <c r="AU37" i="22"/>
  <c r="AV36" i="22"/>
  <c r="AU36" i="22"/>
  <c r="AV35" i="22"/>
  <c r="AU35" i="22"/>
  <c r="AV34" i="22"/>
  <c r="AU34" i="22"/>
  <c r="AV33" i="22"/>
  <c r="AU33" i="22"/>
  <c r="AV32" i="22"/>
  <c r="AU32" i="22"/>
  <c r="AV31" i="22"/>
  <c r="AU31" i="22"/>
  <c r="AV30" i="22"/>
  <c r="AU30" i="22"/>
  <c r="AV29" i="22"/>
  <c r="AU29" i="22"/>
  <c r="AV28" i="22"/>
  <c r="AU28" i="22"/>
  <c r="AV27" i="22"/>
  <c r="AU27" i="22"/>
  <c r="AV26" i="22"/>
  <c r="AU26" i="22"/>
  <c r="AV25" i="22"/>
  <c r="AU25" i="22"/>
  <c r="AV24" i="22"/>
  <c r="AU24" i="22"/>
  <c r="AV23" i="22"/>
  <c r="AU23" i="22"/>
  <c r="AV22" i="22"/>
  <c r="AU22" i="22"/>
  <c r="AV21" i="22"/>
  <c r="AU21" i="22"/>
  <c r="AV20" i="22"/>
  <c r="AU20" i="22"/>
  <c r="AV19" i="22"/>
  <c r="AU19" i="22"/>
  <c r="AV18" i="22"/>
  <c r="AU18" i="22"/>
  <c r="AV17" i="22"/>
  <c r="AU17" i="22"/>
  <c r="AV16" i="22"/>
  <c r="AU16" i="22"/>
  <c r="AV15" i="22"/>
  <c r="AU15" i="22"/>
  <c r="AV14" i="22"/>
  <c r="AU14" i="22"/>
  <c r="AV13" i="22"/>
  <c r="AU13" i="22"/>
  <c r="AV12" i="22"/>
  <c r="AU12" i="22"/>
  <c r="AV11" i="22"/>
  <c r="AU11" i="22"/>
  <c r="AV10" i="22"/>
  <c r="AU10" i="22"/>
  <c r="AV9" i="22"/>
  <c r="AU9" i="22"/>
  <c r="AV8" i="22"/>
  <c r="AU8" i="22"/>
  <c r="AV7" i="22"/>
  <c r="AU7" i="22"/>
  <c r="AV6" i="22"/>
  <c r="AU6" i="22"/>
  <c r="BV519" i="22"/>
  <c r="BU519" i="22"/>
  <c r="BV518" i="22"/>
  <c r="BU518" i="22"/>
  <c r="BV517" i="22"/>
  <c r="BU517" i="22"/>
  <c r="BV516" i="22"/>
  <c r="BU516" i="22"/>
  <c r="BV515" i="22"/>
  <c r="BU515" i="22"/>
  <c r="BV514" i="22"/>
  <c r="BU514" i="22"/>
  <c r="BV513" i="22"/>
  <c r="BU513" i="22"/>
  <c r="BV512" i="22"/>
  <c r="BU512" i="22"/>
  <c r="BV511" i="22"/>
  <c r="BU511" i="22"/>
  <c r="BV510" i="22"/>
  <c r="BU510" i="22"/>
  <c r="BV509" i="22"/>
  <c r="BU509" i="22"/>
  <c r="BV508" i="22"/>
  <c r="BU508" i="22"/>
  <c r="BV507" i="22"/>
  <c r="BU507" i="22"/>
  <c r="BV506" i="22"/>
  <c r="BV503" i="22" s="1"/>
  <c r="BU506" i="22"/>
  <c r="BU503" i="22" s="1"/>
  <c r="BV418" i="22"/>
  <c r="BU418" i="22"/>
  <c r="BV417" i="22"/>
  <c r="BU417" i="22"/>
  <c r="BV416" i="22"/>
  <c r="BU416" i="22"/>
  <c r="BV415" i="22"/>
  <c r="BU415" i="22"/>
  <c r="BV414" i="22"/>
  <c r="BU414" i="22"/>
  <c r="BV413" i="22"/>
  <c r="BU413" i="22"/>
  <c r="BV412" i="22"/>
  <c r="BU412" i="22"/>
  <c r="BV411" i="22"/>
  <c r="BU411" i="22"/>
  <c r="BV410" i="22"/>
  <c r="BU410" i="22"/>
  <c r="BV409" i="22"/>
  <c r="BU409" i="22"/>
  <c r="BV408" i="22"/>
  <c r="BU408" i="22"/>
  <c r="BV407" i="22"/>
  <c r="BU407" i="22"/>
  <c r="BV406" i="22"/>
  <c r="BU406" i="22"/>
  <c r="BV319" i="22"/>
  <c r="BU319" i="22"/>
  <c r="BV318" i="22"/>
  <c r="BU318" i="22"/>
  <c r="BV317" i="22"/>
  <c r="BU317" i="22"/>
  <c r="BV316" i="22"/>
  <c r="BU316" i="22"/>
  <c r="BV315" i="22"/>
  <c r="BU315" i="22"/>
  <c r="BV314" i="22"/>
  <c r="BU314" i="22"/>
  <c r="BV313" i="22"/>
  <c r="BU313" i="22"/>
  <c r="BV312" i="22"/>
  <c r="BU312" i="22"/>
  <c r="BV311" i="22"/>
  <c r="BU311" i="22"/>
  <c r="BV310" i="22"/>
  <c r="BU310" i="22"/>
  <c r="BV309" i="22"/>
  <c r="BU309" i="22"/>
  <c r="BV308" i="22"/>
  <c r="BU308" i="22"/>
  <c r="BV307" i="22"/>
  <c r="BU307" i="22"/>
  <c r="BV306" i="22"/>
  <c r="BU306" i="22"/>
  <c r="BV303" i="22"/>
  <c r="BU303" i="22"/>
  <c r="BV215" i="22"/>
  <c r="BU215" i="22"/>
  <c r="BV214" i="22"/>
  <c r="BU214" i="22"/>
  <c r="BV213" i="22"/>
  <c r="BU213" i="22"/>
  <c r="BV212" i="22"/>
  <c r="BU212" i="22"/>
  <c r="BV211" i="22"/>
  <c r="BU211" i="22"/>
  <c r="BV210" i="22"/>
  <c r="BU210" i="22"/>
  <c r="BV209" i="22"/>
  <c r="BU209" i="22"/>
  <c r="BV208" i="22"/>
  <c r="BU208" i="22"/>
  <c r="BV207" i="22"/>
  <c r="BU207" i="22"/>
  <c r="BV206" i="22"/>
  <c r="BV203" i="22" s="1"/>
  <c r="BU206" i="22"/>
  <c r="BU203" i="22" s="1"/>
  <c r="BV153" i="22"/>
  <c r="BU153" i="22"/>
  <c r="BV152" i="22"/>
  <c r="BU152" i="22"/>
  <c r="BV151" i="22"/>
  <c r="BU151" i="22"/>
  <c r="BV150" i="22"/>
  <c r="BU150" i="22"/>
  <c r="BV149" i="22"/>
  <c r="BU149" i="22"/>
  <c r="BV148" i="22"/>
  <c r="BU148" i="22"/>
  <c r="BV147" i="22"/>
  <c r="BU147" i="22"/>
  <c r="BV146" i="22"/>
  <c r="BU146" i="22"/>
  <c r="BV145" i="22"/>
  <c r="BU145" i="22"/>
  <c r="BV144" i="22"/>
  <c r="BU144" i="22"/>
  <c r="BV143" i="22"/>
  <c r="BU143" i="22"/>
  <c r="BV142" i="22"/>
  <c r="BU142" i="22"/>
  <c r="BV141" i="22"/>
  <c r="BU141" i="22"/>
  <c r="BV140" i="22"/>
  <c r="BU140" i="22"/>
  <c r="BV139" i="22"/>
  <c r="BU139" i="22"/>
  <c r="BV138" i="22"/>
  <c r="BU138" i="22"/>
  <c r="BV137" i="22"/>
  <c r="BU137" i="22"/>
  <c r="BV136" i="22"/>
  <c r="BU136" i="22"/>
  <c r="BV135" i="22"/>
  <c r="BU135" i="22"/>
  <c r="BV134" i="22"/>
  <c r="BU134" i="22"/>
  <c r="BV133" i="22"/>
  <c r="BU133" i="22"/>
  <c r="BV132" i="22"/>
  <c r="BU132" i="22"/>
  <c r="BV131" i="22"/>
  <c r="BU131" i="22"/>
  <c r="BV130" i="22"/>
  <c r="BU130" i="22"/>
  <c r="BV129" i="22"/>
  <c r="BU129" i="22"/>
  <c r="BV128" i="22"/>
  <c r="BU128" i="22"/>
  <c r="BV127" i="22"/>
  <c r="BU127" i="22"/>
  <c r="BV126" i="22"/>
  <c r="BU126" i="22"/>
  <c r="BV125" i="22"/>
  <c r="BU125" i="22"/>
  <c r="BV124" i="22"/>
  <c r="BU124" i="22"/>
  <c r="BV123" i="22"/>
  <c r="BU123" i="22"/>
  <c r="BV122" i="22"/>
  <c r="BU122" i="22"/>
  <c r="BV121" i="22"/>
  <c r="BU121" i="22"/>
  <c r="BV120" i="22"/>
  <c r="BU120" i="22"/>
  <c r="BV119" i="22"/>
  <c r="BU119" i="22"/>
  <c r="BV118" i="22"/>
  <c r="BU118" i="22"/>
  <c r="BV117" i="22"/>
  <c r="BU117" i="22"/>
  <c r="BV116" i="22"/>
  <c r="BU116" i="22"/>
  <c r="BV115" i="22"/>
  <c r="BU115" i="22"/>
  <c r="BV114" i="22"/>
  <c r="BU114" i="22"/>
  <c r="BV113" i="22"/>
  <c r="BU113" i="22"/>
  <c r="BV112" i="22"/>
  <c r="BU112" i="22"/>
  <c r="BV111" i="22"/>
  <c r="BU111" i="22"/>
  <c r="BV110" i="22"/>
  <c r="BU110" i="22"/>
  <c r="BV109" i="22"/>
  <c r="BU109" i="22"/>
  <c r="BV108" i="22"/>
  <c r="BU108" i="22"/>
  <c r="BV107" i="22"/>
  <c r="BU107" i="22"/>
  <c r="BV106" i="22"/>
  <c r="BV103" i="22" s="1"/>
  <c r="BU106" i="22"/>
  <c r="BU103" i="22" s="1"/>
  <c r="BV49" i="22"/>
  <c r="BU49" i="22"/>
  <c r="BV48" i="22"/>
  <c r="BU48" i="22"/>
  <c r="BV47" i="22"/>
  <c r="BU47" i="22"/>
  <c r="BV46" i="22"/>
  <c r="BU46" i="22"/>
  <c r="BV45" i="22"/>
  <c r="BU45" i="22"/>
  <c r="BV44" i="22"/>
  <c r="BU44" i="22"/>
  <c r="BV43" i="22"/>
  <c r="BU43" i="22"/>
  <c r="BV42" i="22"/>
  <c r="BU42" i="22"/>
  <c r="BV41" i="22"/>
  <c r="BU41" i="22"/>
  <c r="BV40" i="22"/>
  <c r="BU40" i="22"/>
  <c r="BV39" i="22"/>
  <c r="BU39" i="22"/>
  <c r="BV38" i="22"/>
  <c r="BU38" i="22"/>
  <c r="BV37" i="22"/>
  <c r="BU37" i="22"/>
  <c r="BV36" i="22"/>
  <c r="BU36" i="22"/>
  <c r="BV35" i="22"/>
  <c r="BU35" i="22"/>
  <c r="BV34" i="22"/>
  <c r="BU34" i="22"/>
  <c r="BV33" i="22"/>
  <c r="BU33" i="22"/>
  <c r="BV32" i="22"/>
  <c r="BU32" i="22"/>
  <c r="BV31" i="22"/>
  <c r="BU31" i="22"/>
  <c r="BV30" i="22"/>
  <c r="BU30" i="22"/>
  <c r="BV29" i="22"/>
  <c r="BU29" i="22"/>
  <c r="BV28" i="22"/>
  <c r="BU28" i="22"/>
  <c r="BV27" i="22"/>
  <c r="BU27" i="22"/>
  <c r="BV26" i="22"/>
  <c r="BU26" i="22"/>
  <c r="BV25" i="22"/>
  <c r="BU25" i="22"/>
  <c r="BV24" i="22"/>
  <c r="BU24" i="22"/>
  <c r="BV23" i="22"/>
  <c r="BU23" i="22"/>
  <c r="BV22" i="22"/>
  <c r="BU22" i="22"/>
  <c r="BV21" i="22"/>
  <c r="BU21" i="22"/>
  <c r="BV20" i="22"/>
  <c r="BU20" i="22"/>
  <c r="BV19" i="22"/>
  <c r="BU19" i="22"/>
  <c r="BV18" i="22"/>
  <c r="BU18" i="22"/>
  <c r="BV17" i="22"/>
  <c r="BU17" i="22"/>
  <c r="BV16" i="22"/>
  <c r="BU16" i="22"/>
  <c r="BV15" i="22"/>
  <c r="BU15" i="22"/>
  <c r="BV14" i="22"/>
  <c r="BU14" i="22"/>
  <c r="BV13" i="22"/>
  <c r="BU13" i="22"/>
  <c r="BV12" i="22"/>
  <c r="BU12" i="22"/>
  <c r="BV11" i="22"/>
  <c r="BU11" i="22"/>
  <c r="BV10" i="22"/>
  <c r="BU10" i="22"/>
  <c r="BV9" i="22"/>
  <c r="BU9" i="22"/>
  <c r="BV8" i="22"/>
  <c r="BU8" i="22"/>
  <c r="BV7" i="22"/>
  <c r="BU7" i="22"/>
  <c r="BV6" i="22"/>
  <c r="BU6" i="22"/>
  <c r="U146" i="22"/>
  <c r="V146" i="22"/>
  <c r="U147" i="22"/>
  <c r="V147" i="22"/>
  <c r="U148" i="22"/>
  <c r="V148" i="22"/>
  <c r="U149" i="22"/>
  <c r="V149" i="22"/>
  <c r="U150" i="22"/>
  <c r="V150" i="22"/>
  <c r="U151" i="22"/>
  <c r="V151" i="22"/>
  <c r="U152" i="22"/>
  <c r="V152" i="22"/>
  <c r="U153" i="22"/>
  <c r="V153" i="22"/>
  <c r="U46" i="22"/>
  <c r="V46" i="22"/>
  <c r="U47" i="22"/>
  <c r="V47" i="22"/>
  <c r="U48" i="22"/>
  <c r="V48" i="22"/>
  <c r="U49" i="22"/>
  <c r="V49" i="22"/>
  <c r="AU103" i="22" l="1"/>
  <c r="AU203" i="22"/>
  <c r="AU303" i="22"/>
  <c r="AV303" i="22"/>
  <c r="AV503" i="22"/>
  <c r="BU403" i="22"/>
  <c r="BV403" i="22"/>
  <c r="AU403" i="22"/>
  <c r="N35" i="3"/>
  <c r="O50" i="17" l="1"/>
  <c r="K50" i="17"/>
  <c r="G50" i="17"/>
  <c r="O50" i="16"/>
  <c r="K50" i="16"/>
  <c r="G50" i="16"/>
  <c r="O50" i="15"/>
  <c r="K50" i="15"/>
  <c r="G50" i="15"/>
  <c r="O50" i="5"/>
  <c r="K50" i="5"/>
  <c r="G50" i="5"/>
  <c r="O50" i="4"/>
  <c r="K50" i="4"/>
  <c r="G50" i="4"/>
  <c r="O50" i="3"/>
  <c r="K50" i="3"/>
  <c r="G50" i="3"/>
  <c r="E59" i="16" l="1"/>
  <c r="F18" i="15"/>
  <c r="E59" i="4"/>
  <c r="M59" i="4"/>
  <c r="C101" i="24" l="1"/>
  <c r="C51" i="24"/>
  <c r="C3" i="24"/>
  <c r="Y6" i="24"/>
  <c r="Y2" i="24"/>
  <c r="X2" i="24"/>
  <c r="L6" i="2" l="1"/>
  <c r="X101" i="24" s="1"/>
  <c r="J6" i="2"/>
  <c r="X51" i="24" s="1"/>
  <c r="I6" i="2"/>
  <c r="H6" i="2"/>
  <c r="X3" i="24" s="1"/>
  <c r="BV3" i="22" l="1"/>
  <c r="N33" i="3" s="1"/>
  <c r="BU3" i="22"/>
  <c r="CR2" i="7" l="1"/>
  <c r="CR4" i="7"/>
  <c r="AC4" i="7"/>
  <c r="CQ2" i="7"/>
  <c r="CQ4" i="7"/>
  <c r="AB4" i="7"/>
  <c r="CP2" i="7"/>
  <c r="CP4" i="7"/>
  <c r="AA4" i="7"/>
  <c r="CO2" i="7"/>
  <c r="CO4" i="7"/>
  <c r="Z4" i="7"/>
  <c r="CN2" i="7"/>
  <c r="CN4" i="7"/>
  <c r="Y4" i="7"/>
  <c r="CM2" i="7"/>
  <c r="CM4" i="7"/>
  <c r="V4" i="7"/>
  <c r="N36" i="17" l="1"/>
  <c r="N33" i="17" l="1"/>
  <c r="G35" i="17"/>
  <c r="K35" i="17"/>
  <c r="N33" i="16" l="1"/>
  <c r="G35" i="16"/>
  <c r="K35" i="16"/>
  <c r="N36" i="16"/>
  <c r="N33" i="15" l="1"/>
  <c r="G35" i="15"/>
  <c r="K35" i="15"/>
  <c r="N36" i="15"/>
  <c r="N36" i="5" l="1"/>
  <c r="N33" i="5"/>
  <c r="N33" i="4" l="1"/>
  <c r="G35" i="4"/>
  <c r="K35" i="4"/>
  <c r="N36" i="4"/>
  <c r="M4" i="17"/>
  <c r="I4" i="17"/>
  <c r="E4" i="17"/>
  <c r="M4" i="16"/>
  <c r="I4" i="16"/>
  <c r="E4" i="16"/>
  <c r="M4" i="15"/>
  <c r="I4" i="15"/>
  <c r="E4" i="15"/>
  <c r="M4" i="5"/>
  <c r="I4" i="5"/>
  <c r="E4" i="5"/>
  <c r="M4" i="4"/>
  <c r="I4" i="4"/>
  <c r="E4" i="4"/>
  <c r="M4" i="3"/>
  <c r="I4" i="3"/>
  <c r="N22" i="17" l="1"/>
  <c r="O22" i="17" s="1"/>
  <c r="K22" i="17"/>
  <c r="F22" i="17"/>
  <c r="G22" i="17" s="1"/>
  <c r="F20" i="17" s="1"/>
  <c r="G20" i="17" s="1"/>
  <c r="O21" i="17"/>
  <c r="K21" i="17"/>
  <c r="G21" i="17"/>
  <c r="M20" i="17"/>
  <c r="E20" i="17"/>
  <c r="N18" i="17"/>
  <c r="O18" i="17" s="1"/>
  <c r="N16" i="17" s="1"/>
  <c r="K18" i="17"/>
  <c r="J16" i="17" s="1"/>
  <c r="K16" i="17" s="1"/>
  <c r="F18" i="17"/>
  <c r="G18" i="17" s="1"/>
  <c r="O17" i="17"/>
  <c r="K17" i="17"/>
  <c r="G17" i="17"/>
  <c r="M16" i="17"/>
  <c r="E16" i="17"/>
  <c r="O15" i="17"/>
  <c r="K15" i="17"/>
  <c r="G15" i="17"/>
  <c r="N14" i="17"/>
  <c r="O14" i="17" s="1"/>
  <c r="K14" i="17"/>
  <c r="F14" i="17"/>
  <c r="G14" i="17" s="1"/>
  <c r="O13" i="17"/>
  <c r="K13" i="17"/>
  <c r="G13" i="17"/>
  <c r="M12" i="17"/>
  <c r="E12" i="17"/>
  <c r="N10" i="17"/>
  <c r="O10" i="17" s="1"/>
  <c r="N8" i="17" s="1"/>
  <c r="K10" i="17"/>
  <c r="F10" i="17"/>
  <c r="G10" i="17" s="1"/>
  <c r="O9" i="17"/>
  <c r="K9" i="17"/>
  <c r="G9" i="17"/>
  <c r="M8" i="17"/>
  <c r="E8" i="17"/>
  <c r="O7" i="17"/>
  <c r="AC7" i="7" s="1"/>
  <c r="CR7" i="7" s="1"/>
  <c r="K7" i="17"/>
  <c r="G7" i="17"/>
  <c r="N22" i="16"/>
  <c r="O22" i="16" s="1"/>
  <c r="K22" i="16"/>
  <c r="F22" i="16"/>
  <c r="G22" i="16" s="1"/>
  <c r="O21" i="16"/>
  <c r="K21" i="16"/>
  <c r="G21" i="16"/>
  <c r="M20" i="16"/>
  <c r="E20" i="16"/>
  <c r="N18" i="16"/>
  <c r="O18" i="16" s="1"/>
  <c r="K18" i="16"/>
  <c r="F18" i="16"/>
  <c r="G18" i="16" s="1"/>
  <c r="O17" i="16"/>
  <c r="K17" i="16"/>
  <c r="G17" i="16"/>
  <c r="M16" i="16"/>
  <c r="E16" i="16"/>
  <c r="O15" i="16"/>
  <c r="K15" i="16"/>
  <c r="G15" i="16"/>
  <c r="N14" i="16"/>
  <c r="O14" i="16" s="1"/>
  <c r="K14" i="16"/>
  <c r="F14" i="16"/>
  <c r="G14" i="16" s="1"/>
  <c r="O13" i="16"/>
  <c r="K13" i="16"/>
  <c r="G13" i="16"/>
  <c r="M12" i="16"/>
  <c r="E12" i="16"/>
  <c r="N10" i="16"/>
  <c r="O10" i="16" s="1"/>
  <c r="K10" i="16"/>
  <c r="J8" i="16" s="1"/>
  <c r="K8" i="16" s="1"/>
  <c r="F10" i="16"/>
  <c r="G10" i="16" s="1"/>
  <c r="O9" i="16"/>
  <c r="K9" i="16"/>
  <c r="G9" i="16"/>
  <c r="M8" i="16"/>
  <c r="E8" i="16"/>
  <c r="O7" i="16"/>
  <c r="AB7" i="7" s="1"/>
  <c r="CQ7" i="7" s="1"/>
  <c r="K7" i="16"/>
  <c r="G7" i="16"/>
  <c r="N22" i="15"/>
  <c r="O22" i="15" s="1"/>
  <c r="K22" i="15"/>
  <c r="J20" i="15" s="1"/>
  <c r="K20" i="15" s="1"/>
  <c r="F22" i="15"/>
  <c r="G22" i="15" s="1"/>
  <c r="O21" i="15"/>
  <c r="K21" i="15"/>
  <c r="G21" i="15"/>
  <c r="M20" i="15"/>
  <c r="E20" i="15"/>
  <c r="N18" i="15"/>
  <c r="O18" i="15" s="1"/>
  <c r="N16" i="15" s="1"/>
  <c r="K18" i="15"/>
  <c r="G18" i="15"/>
  <c r="O17" i="15"/>
  <c r="K17" i="15"/>
  <c r="G17" i="15"/>
  <c r="M16" i="15"/>
  <c r="E16" i="15"/>
  <c r="O15" i="15"/>
  <c r="K15" i="15"/>
  <c r="G15" i="15"/>
  <c r="N14" i="15"/>
  <c r="O14" i="15" s="1"/>
  <c r="N12" i="15" s="1"/>
  <c r="K14" i="15"/>
  <c r="F14" i="15"/>
  <c r="G14" i="15" s="1"/>
  <c r="O13" i="15"/>
  <c r="K13" i="15"/>
  <c r="G13" i="15"/>
  <c r="M12" i="15"/>
  <c r="E12" i="15"/>
  <c r="N10" i="15"/>
  <c r="O10" i="15" s="1"/>
  <c r="K10" i="15"/>
  <c r="F10" i="15"/>
  <c r="G10" i="15" s="1"/>
  <c r="O9" i="15"/>
  <c r="K9" i="15"/>
  <c r="G9" i="15"/>
  <c r="M8" i="15"/>
  <c r="E8" i="15"/>
  <c r="O7" i="15"/>
  <c r="AA7" i="7" s="1"/>
  <c r="CP7" i="7" s="1"/>
  <c r="K7" i="15"/>
  <c r="G7" i="15"/>
  <c r="N22" i="5"/>
  <c r="O22" i="5" s="1"/>
  <c r="K22" i="5"/>
  <c r="F22" i="5"/>
  <c r="G22" i="5" s="1"/>
  <c r="F20" i="5" s="1"/>
  <c r="G20" i="5" s="1"/>
  <c r="O21" i="5"/>
  <c r="K21" i="5"/>
  <c r="G21" i="5"/>
  <c r="M20" i="5"/>
  <c r="I20" i="5"/>
  <c r="E20" i="5"/>
  <c r="N18" i="5"/>
  <c r="O18" i="5" s="1"/>
  <c r="N16" i="5" s="1"/>
  <c r="K18" i="5"/>
  <c r="J16" i="5" s="1"/>
  <c r="K16" i="5" s="1"/>
  <c r="F18" i="5"/>
  <c r="G18" i="5" s="1"/>
  <c r="F16" i="5" s="1"/>
  <c r="G16" i="5" s="1"/>
  <c r="O17" i="5"/>
  <c r="K17" i="5"/>
  <c r="G17" i="5"/>
  <c r="M16" i="5"/>
  <c r="I16" i="5"/>
  <c r="E16" i="5"/>
  <c r="O15" i="5"/>
  <c r="K15" i="5"/>
  <c r="G15" i="5"/>
  <c r="N14" i="5"/>
  <c r="O14" i="5" s="1"/>
  <c r="N12" i="5" s="1"/>
  <c r="K14" i="5"/>
  <c r="J12" i="5" s="1"/>
  <c r="K12" i="5" s="1"/>
  <c r="F14" i="5"/>
  <c r="G14" i="5" s="1"/>
  <c r="O13" i="5"/>
  <c r="K13" i="5"/>
  <c r="G13" i="5"/>
  <c r="M12" i="5"/>
  <c r="I12" i="5"/>
  <c r="E12" i="5"/>
  <c r="N10" i="5"/>
  <c r="O10" i="5" s="1"/>
  <c r="K10" i="5"/>
  <c r="F10" i="5"/>
  <c r="G10" i="5" s="1"/>
  <c r="O9" i="5"/>
  <c r="K9" i="5"/>
  <c r="G9" i="5"/>
  <c r="M8" i="5"/>
  <c r="I8" i="5"/>
  <c r="E8" i="5"/>
  <c r="O7" i="5"/>
  <c r="Z7" i="7" s="1"/>
  <c r="CO7" i="7" s="1"/>
  <c r="K7" i="5"/>
  <c r="G7" i="5"/>
  <c r="N22" i="4"/>
  <c r="O22" i="4" s="1"/>
  <c r="K22" i="4"/>
  <c r="F22" i="4"/>
  <c r="G22" i="4" s="1"/>
  <c r="O21" i="4"/>
  <c r="K21" i="4"/>
  <c r="G21" i="4"/>
  <c r="M20" i="4"/>
  <c r="E20" i="4"/>
  <c r="N18" i="4"/>
  <c r="O18" i="4" s="1"/>
  <c r="K18" i="4"/>
  <c r="F18" i="4"/>
  <c r="G18" i="4" s="1"/>
  <c r="F16" i="4" s="1"/>
  <c r="G16" i="4" s="1"/>
  <c r="O17" i="4"/>
  <c r="K17" i="4"/>
  <c r="G17" i="4"/>
  <c r="M16" i="4"/>
  <c r="E16" i="4"/>
  <c r="O15" i="4"/>
  <c r="K15" i="4"/>
  <c r="G15" i="4"/>
  <c r="N14" i="4"/>
  <c r="O14" i="4" s="1"/>
  <c r="K14" i="4"/>
  <c r="F14" i="4"/>
  <c r="G14" i="4" s="1"/>
  <c r="F12" i="4" s="1"/>
  <c r="G12" i="4" s="1"/>
  <c r="O13" i="4"/>
  <c r="K13" i="4"/>
  <c r="G13" i="4"/>
  <c r="M12" i="4"/>
  <c r="E12" i="4"/>
  <c r="N10" i="4"/>
  <c r="O10" i="4" s="1"/>
  <c r="K10" i="4"/>
  <c r="F10" i="4"/>
  <c r="G10" i="4" s="1"/>
  <c r="O9" i="4"/>
  <c r="K9" i="4"/>
  <c r="G9" i="4"/>
  <c r="M8" i="4"/>
  <c r="E8" i="4"/>
  <c r="O7" i="4"/>
  <c r="Y7" i="7" s="1"/>
  <c r="CN7" i="7" s="1"/>
  <c r="K7" i="4"/>
  <c r="G7" i="4"/>
  <c r="N22" i="3"/>
  <c r="O22" i="3" s="1"/>
  <c r="K22" i="3"/>
  <c r="F22" i="3"/>
  <c r="G22" i="3" s="1"/>
  <c r="F20" i="3" s="1"/>
  <c r="G20" i="3" s="1"/>
  <c r="O21" i="3"/>
  <c r="K21" i="3"/>
  <c r="G21" i="3"/>
  <c r="M20" i="3"/>
  <c r="I20" i="3"/>
  <c r="E20" i="3"/>
  <c r="N18" i="3"/>
  <c r="O18" i="3" s="1"/>
  <c r="N16" i="3" s="1"/>
  <c r="K18" i="3"/>
  <c r="J16" i="3" s="1"/>
  <c r="K16" i="3" s="1"/>
  <c r="F18" i="3"/>
  <c r="G18" i="3" s="1"/>
  <c r="O17" i="3"/>
  <c r="K17" i="3"/>
  <c r="G17" i="3"/>
  <c r="M16" i="3"/>
  <c r="I16" i="3"/>
  <c r="E16" i="3"/>
  <c r="O15" i="3"/>
  <c r="K15" i="3"/>
  <c r="G15" i="3"/>
  <c r="N14" i="3"/>
  <c r="O14" i="3" s="1"/>
  <c r="N12" i="3" s="1"/>
  <c r="K14" i="3"/>
  <c r="F14" i="3"/>
  <c r="G14" i="3" s="1"/>
  <c r="O13" i="3"/>
  <c r="K13" i="3"/>
  <c r="G13" i="3"/>
  <c r="M12" i="3"/>
  <c r="I12" i="3"/>
  <c r="E12" i="3"/>
  <c r="N10" i="3"/>
  <c r="O10" i="3" s="1"/>
  <c r="N8" i="3" s="1"/>
  <c r="K10" i="3"/>
  <c r="J8" i="3" s="1"/>
  <c r="F10" i="3"/>
  <c r="G10" i="3" s="1"/>
  <c r="O9" i="3"/>
  <c r="K9" i="3"/>
  <c r="G9" i="3"/>
  <c r="M8" i="3"/>
  <c r="I8" i="3"/>
  <c r="E8" i="3"/>
  <c r="O7" i="3"/>
  <c r="X7" i="7" s="1"/>
  <c r="CM7" i="7" s="1"/>
  <c r="K7" i="3"/>
  <c r="G7" i="3"/>
  <c r="J8" i="4" l="1"/>
  <c r="K8" i="4" s="1"/>
  <c r="J20" i="4"/>
  <c r="K20" i="4" s="1"/>
  <c r="J12" i="17"/>
  <c r="K12" i="17" s="1"/>
  <c r="J20" i="16"/>
  <c r="K20" i="16" s="1"/>
  <c r="F8" i="3"/>
  <c r="G8" i="3" s="1"/>
  <c r="N20" i="3"/>
  <c r="N8" i="4"/>
  <c r="F20" i="4"/>
  <c r="G20" i="4" s="1"/>
  <c r="F8" i="5"/>
  <c r="G8" i="5" s="1"/>
  <c r="N12" i="16"/>
  <c r="N16" i="16"/>
  <c r="J8" i="17"/>
  <c r="K8" i="17" s="1"/>
  <c r="F12" i="17"/>
  <c r="G12" i="17" s="1"/>
  <c r="F16" i="17"/>
  <c r="G16" i="17" s="1"/>
  <c r="K8" i="3"/>
  <c r="F16" i="16"/>
  <c r="G16" i="16" s="1"/>
  <c r="N20" i="15"/>
  <c r="N8" i="16"/>
  <c r="J16" i="16"/>
  <c r="K16" i="16" s="1"/>
  <c r="F20" i="16"/>
  <c r="G20" i="16" s="1"/>
  <c r="F8" i="17"/>
  <c r="G8" i="17" s="1"/>
  <c r="N20" i="17"/>
  <c r="AC12" i="7" s="1"/>
  <c r="N12" i="17"/>
  <c r="AC10" i="7" s="1"/>
  <c r="J20" i="17"/>
  <c r="K20" i="17" s="1"/>
  <c r="O8" i="17"/>
  <c r="CR8" i="7"/>
  <c r="AC8" i="7"/>
  <c r="O16" i="17"/>
  <c r="CR11" i="7"/>
  <c r="AC11" i="7"/>
  <c r="N20" i="16"/>
  <c r="O20" i="16" s="1"/>
  <c r="J12" i="16"/>
  <c r="K12" i="16" s="1"/>
  <c r="AB12" i="7"/>
  <c r="O16" i="16"/>
  <c r="AB11" i="7"/>
  <c r="CQ11" i="7"/>
  <c r="F12" i="16"/>
  <c r="G12" i="16" s="1"/>
  <c r="O12" i="16"/>
  <c r="AB10" i="7"/>
  <c r="CQ10" i="7"/>
  <c r="O8" i="16"/>
  <c r="AB8" i="7"/>
  <c r="CQ8" i="7"/>
  <c r="F8" i="16"/>
  <c r="G8" i="16" s="1"/>
  <c r="F12" i="15"/>
  <c r="G12" i="15" s="1"/>
  <c r="O20" i="15"/>
  <c r="CP12" i="7"/>
  <c r="AA12" i="7"/>
  <c r="F20" i="15"/>
  <c r="G20" i="15" s="1"/>
  <c r="O16" i="15"/>
  <c r="CP11" i="7"/>
  <c r="AA11" i="7"/>
  <c r="F16" i="15"/>
  <c r="G16" i="15" s="1"/>
  <c r="J16" i="15"/>
  <c r="K16" i="15" s="1"/>
  <c r="J12" i="15"/>
  <c r="K12" i="15" s="1"/>
  <c r="O12" i="15"/>
  <c r="CP10" i="7"/>
  <c r="AA10" i="7"/>
  <c r="F8" i="15"/>
  <c r="G8" i="15" s="1"/>
  <c r="J8" i="15"/>
  <c r="K8" i="15" s="1"/>
  <c r="N8" i="15"/>
  <c r="O16" i="5"/>
  <c r="Z11" i="7"/>
  <c r="CO11" i="7"/>
  <c r="J20" i="5"/>
  <c r="K20" i="5" s="1"/>
  <c r="N20" i="5"/>
  <c r="O12" i="5"/>
  <c r="CO10" i="7"/>
  <c r="Z10" i="7"/>
  <c r="F12" i="5"/>
  <c r="G12" i="5" s="1"/>
  <c r="N8" i="5"/>
  <c r="J8" i="5"/>
  <c r="K8" i="5" s="1"/>
  <c r="J12" i="4"/>
  <c r="K12" i="4" s="1"/>
  <c r="N12" i="4"/>
  <c r="CN10" i="7" s="1"/>
  <c r="N16" i="4"/>
  <c r="O16" i="4" s="1"/>
  <c r="F8" i="4"/>
  <c r="G8" i="4" s="1"/>
  <c r="N20" i="4"/>
  <c r="O20" i="4" s="1"/>
  <c r="CN12" i="7"/>
  <c r="J16" i="4"/>
  <c r="K16" i="4" s="1"/>
  <c r="Y11" i="7"/>
  <c r="Y10" i="7"/>
  <c r="O8" i="4"/>
  <c r="Y8" i="7"/>
  <c r="CN8" i="7"/>
  <c r="V7" i="7"/>
  <c r="L48" i="2" s="1"/>
  <c r="J12" i="3"/>
  <c r="K12" i="3" s="1"/>
  <c r="O20" i="3"/>
  <c r="CM12" i="7"/>
  <c r="X12" i="7"/>
  <c r="F16" i="3"/>
  <c r="G16" i="3" s="1"/>
  <c r="O16" i="3"/>
  <c r="CM11" i="7"/>
  <c r="X11" i="7"/>
  <c r="O12" i="3"/>
  <c r="X10" i="7"/>
  <c r="CM10" i="7"/>
  <c r="F12" i="3"/>
  <c r="G12" i="3" s="1"/>
  <c r="O8" i="3"/>
  <c r="CM8" i="7"/>
  <c r="X8" i="7"/>
  <c r="J20" i="3"/>
  <c r="K20" i="3" s="1"/>
  <c r="O32" i="1"/>
  <c r="K32" i="1"/>
  <c r="G32" i="1"/>
  <c r="O31" i="1"/>
  <c r="K31" i="1"/>
  <c r="G31" i="1"/>
  <c r="O30" i="1"/>
  <c r="K30" i="1"/>
  <c r="G30" i="1"/>
  <c r="O28" i="1"/>
  <c r="K28" i="1"/>
  <c r="G28" i="1"/>
  <c r="O27" i="1"/>
  <c r="N26" i="1" s="1"/>
  <c r="K27" i="1"/>
  <c r="G27" i="1"/>
  <c r="O22" i="1"/>
  <c r="W32" i="7" s="1"/>
  <c r="K22" i="1"/>
  <c r="G22" i="1"/>
  <c r="O21" i="1"/>
  <c r="K21" i="1"/>
  <c r="G21" i="1"/>
  <c r="O20" i="1"/>
  <c r="W29" i="7" s="1"/>
  <c r="K20" i="1"/>
  <c r="G20" i="1"/>
  <c r="O19" i="1"/>
  <c r="K19" i="1"/>
  <c r="G19" i="1"/>
  <c r="O18" i="1"/>
  <c r="K18" i="1"/>
  <c r="G18" i="1"/>
  <c r="O17" i="1"/>
  <c r="K17" i="1"/>
  <c r="G17" i="1"/>
  <c r="O16" i="1"/>
  <c r="K16" i="1"/>
  <c r="G16" i="1"/>
  <c r="O15" i="1"/>
  <c r="W27" i="7" s="1"/>
  <c r="K15" i="1"/>
  <c r="G15" i="1"/>
  <c r="O14" i="1"/>
  <c r="K14" i="1"/>
  <c r="G14" i="1"/>
  <c r="O13" i="1"/>
  <c r="K13" i="1"/>
  <c r="G13" i="1"/>
  <c r="O12" i="1"/>
  <c r="K12" i="1"/>
  <c r="G12" i="1"/>
  <c r="O11" i="1"/>
  <c r="W26" i="7" s="1"/>
  <c r="K11" i="1"/>
  <c r="G11" i="1"/>
  <c r="O10" i="1"/>
  <c r="W25" i="7" s="1"/>
  <c r="K10" i="1"/>
  <c r="G10" i="1"/>
  <c r="O7" i="1"/>
  <c r="K7" i="1"/>
  <c r="G7" i="1"/>
  <c r="I26" i="1" l="1"/>
  <c r="O12" i="17"/>
  <c r="O12" i="4"/>
  <c r="F26" i="1"/>
  <c r="J26" i="1"/>
  <c r="K26" i="1" s="1"/>
  <c r="J6" i="1" s="1"/>
  <c r="CR10" i="7"/>
  <c r="O20" i="17"/>
  <c r="CR12" i="7"/>
  <c r="V12" i="7" s="1"/>
  <c r="L57" i="2" s="1"/>
  <c r="CQ12" i="7"/>
  <c r="O8" i="15"/>
  <c r="CP8" i="7"/>
  <c r="AA8" i="7"/>
  <c r="O20" i="5"/>
  <c r="CO12" i="7"/>
  <c r="Z12" i="7"/>
  <c r="O8" i="5"/>
  <c r="CO8" i="7"/>
  <c r="Z8" i="7"/>
  <c r="CN11" i="7"/>
  <c r="V11" i="7" s="1"/>
  <c r="L56" i="2" s="1"/>
  <c r="Y12" i="7"/>
  <c r="V10" i="7"/>
  <c r="L55" i="2" s="1"/>
  <c r="AB26" i="7"/>
  <c r="CQ26" i="7" s="1"/>
  <c r="X26" i="7"/>
  <c r="CM26" i="7" s="1"/>
  <c r="AC26" i="7"/>
  <c r="CR26" i="7" s="1"/>
  <c r="AA26" i="7"/>
  <c r="CP26" i="7" s="1"/>
  <c r="Y26" i="7"/>
  <c r="CN26" i="7" s="1"/>
  <c r="Z26" i="7"/>
  <c r="CO26" i="7" s="1"/>
  <c r="AA27" i="7"/>
  <c r="CP27" i="7" s="1"/>
  <c r="AC27" i="7"/>
  <c r="CR27" i="7" s="1"/>
  <c r="Y27" i="7"/>
  <c r="CN27" i="7" s="1"/>
  <c r="Z27" i="7"/>
  <c r="CO27" i="7" s="1"/>
  <c r="X27" i="7"/>
  <c r="CM27" i="7" s="1"/>
  <c r="AB27" i="7"/>
  <c r="CQ27" i="7" s="1"/>
  <c r="AC32" i="7"/>
  <c r="CR32" i="7" s="1"/>
  <c r="AA32" i="7"/>
  <c r="CP32" i="7" s="1"/>
  <c r="Y32" i="7"/>
  <c r="CN32" i="7" s="1"/>
  <c r="AB32" i="7"/>
  <c r="CQ32" i="7" s="1"/>
  <c r="X32" i="7"/>
  <c r="CM32" i="7" s="1"/>
  <c r="Z32" i="7"/>
  <c r="CO32" i="7" s="1"/>
  <c r="Z25" i="7"/>
  <c r="CO25" i="7" s="1"/>
  <c r="AB25" i="7"/>
  <c r="CQ25" i="7" s="1"/>
  <c r="AC25" i="7"/>
  <c r="CR25" i="7" s="1"/>
  <c r="Y25" i="7"/>
  <c r="CN25" i="7" s="1"/>
  <c r="AA25" i="7"/>
  <c r="CP25" i="7" s="1"/>
  <c r="X25" i="7"/>
  <c r="CM25" i="7" s="1"/>
  <c r="M26" i="1"/>
  <c r="O26" i="1"/>
  <c r="M6" i="1" s="1"/>
  <c r="E26" i="1"/>
  <c r="G26" i="1" s="1"/>
  <c r="I6" i="1" l="1"/>
  <c r="K6" i="1" s="1"/>
  <c r="N6" i="1"/>
  <c r="V8" i="7"/>
  <c r="L42" i="2" s="1"/>
  <c r="L41" i="2" s="1"/>
  <c r="V27" i="7"/>
  <c r="L27" i="2" s="1"/>
  <c r="V25" i="7"/>
  <c r="L19" i="2" s="1"/>
  <c r="V32" i="7"/>
  <c r="L61" i="2" s="1"/>
  <c r="V26" i="7"/>
  <c r="L25" i="2" s="1"/>
  <c r="W39" i="7"/>
  <c r="F6" i="1"/>
  <c r="E6" i="1"/>
  <c r="O6" i="1"/>
  <c r="AH106" i="24" l="1"/>
  <c r="L18" i="2"/>
  <c r="L26" i="2"/>
  <c r="X116" i="24"/>
  <c r="X114" i="24"/>
  <c r="L24" i="2"/>
  <c r="G6" i="1"/>
  <c r="L23" i="2" l="1"/>
  <c r="X112" i="24" s="1"/>
  <c r="N36" i="3"/>
  <c r="O102" i="17" l="1"/>
  <c r="K102" i="17"/>
  <c r="G102" i="17"/>
  <c r="O101" i="17"/>
  <c r="K101" i="17"/>
  <c r="G101" i="17"/>
  <c r="O100" i="17"/>
  <c r="K100" i="17"/>
  <c r="G100" i="17"/>
  <c r="O99" i="17"/>
  <c r="K99" i="17"/>
  <c r="G99" i="17"/>
  <c r="O98" i="17"/>
  <c r="K98" i="17"/>
  <c r="G98" i="17"/>
  <c r="O97" i="17"/>
  <c r="K97" i="17"/>
  <c r="G97" i="17"/>
  <c r="O96" i="17"/>
  <c r="K96" i="17"/>
  <c r="J92" i="17" s="1"/>
  <c r="G96" i="17"/>
  <c r="O95" i="17"/>
  <c r="K95" i="17"/>
  <c r="G95" i="17"/>
  <c r="F92" i="17" s="1"/>
  <c r="O94" i="17"/>
  <c r="K94" i="17"/>
  <c r="G94" i="17"/>
  <c r="O93" i="17"/>
  <c r="K93" i="17"/>
  <c r="G93" i="17"/>
  <c r="O88" i="17"/>
  <c r="K88" i="17"/>
  <c r="G88" i="17"/>
  <c r="O87" i="17"/>
  <c r="K87" i="17"/>
  <c r="G87" i="17"/>
  <c r="O86" i="17"/>
  <c r="K86" i="17"/>
  <c r="G86" i="17"/>
  <c r="O85" i="17"/>
  <c r="K85" i="17"/>
  <c r="G85" i="17"/>
  <c r="O84" i="17"/>
  <c r="K84" i="17"/>
  <c r="G84" i="17"/>
  <c r="O83" i="17"/>
  <c r="K83" i="17"/>
  <c r="G83" i="17"/>
  <c r="M82" i="17"/>
  <c r="E82" i="17"/>
  <c r="O81" i="17"/>
  <c r="AC34" i="7" s="1"/>
  <c r="CR34" i="7" s="1"/>
  <c r="K81" i="17"/>
  <c r="G81" i="17"/>
  <c r="O80" i="17"/>
  <c r="AC33" i="7" s="1"/>
  <c r="CR33" i="7" s="1"/>
  <c r="K80" i="17"/>
  <c r="G80" i="17"/>
  <c r="O79" i="17"/>
  <c r="K79" i="17"/>
  <c r="G79" i="17"/>
  <c r="O78" i="17"/>
  <c r="K78" i="17"/>
  <c r="G78" i="17"/>
  <c r="O77" i="17"/>
  <c r="K77" i="17"/>
  <c r="G77" i="17"/>
  <c r="O76" i="17"/>
  <c r="K76" i="17"/>
  <c r="G76" i="17"/>
  <c r="M75" i="17"/>
  <c r="E75" i="17"/>
  <c r="O74" i="17"/>
  <c r="AC30" i="7" s="1"/>
  <c r="CR30" i="7" s="1"/>
  <c r="K74" i="17"/>
  <c r="G74" i="17"/>
  <c r="O73" i="17"/>
  <c r="AC29" i="7" s="1"/>
  <c r="CR29" i="7" s="1"/>
  <c r="K73" i="17"/>
  <c r="T29" i="7" s="1"/>
  <c r="G73" i="17"/>
  <c r="O72" i="17"/>
  <c r="K72" i="17"/>
  <c r="G72" i="17"/>
  <c r="O71" i="17"/>
  <c r="AC28" i="7" s="1"/>
  <c r="CR28" i="7" s="1"/>
  <c r="K71" i="17"/>
  <c r="G71" i="17"/>
  <c r="O70" i="17"/>
  <c r="K70" i="17"/>
  <c r="G70" i="17"/>
  <c r="O69" i="17"/>
  <c r="K69" i="17"/>
  <c r="G69" i="17"/>
  <c r="O68" i="17"/>
  <c r="K68" i="17"/>
  <c r="G68" i="17"/>
  <c r="O67" i="17"/>
  <c r="K67" i="17"/>
  <c r="G67" i="17"/>
  <c r="O66" i="17"/>
  <c r="K66" i="17"/>
  <c r="J65" i="17" s="1"/>
  <c r="K65" i="17" s="1"/>
  <c r="G66" i="17"/>
  <c r="M65" i="17"/>
  <c r="F65" i="17"/>
  <c r="G65" i="17" s="1"/>
  <c r="E65" i="17"/>
  <c r="O64" i="17"/>
  <c r="AC23" i="7" s="1"/>
  <c r="CR23" i="7" s="1"/>
  <c r="K64" i="17"/>
  <c r="G64" i="17"/>
  <c r="O63" i="17"/>
  <c r="K63" i="17"/>
  <c r="G63" i="17"/>
  <c r="O62" i="17"/>
  <c r="N59" i="17" s="1"/>
  <c r="K62" i="17"/>
  <c r="G62" i="17"/>
  <c r="O61" i="17"/>
  <c r="K61" i="17"/>
  <c r="G61" i="17"/>
  <c r="O60" i="17"/>
  <c r="K60" i="17"/>
  <c r="G60" i="17"/>
  <c r="F59" i="17" s="1"/>
  <c r="G59" i="17" s="1"/>
  <c r="M59" i="17"/>
  <c r="E59" i="17"/>
  <c r="O58" i="17"/>
  <c r="K58" i="17"/>
  <c r="G58" i="17"/>
  <c r="O57" i="17"/>
  <c r="K57" i="17"/>
  <c r="G57" i="17"/>
  <c r="O56" i="17"/>
  <c r="K56" i="17"/>
  <c r="G56" i="17"/>
  <c r="O55" i="17"/>
  <c r="K55" i="17"/>
  <c r="G55" i="17"/>
  <c r="M54" i="17"/>
  <c r="E54" i="17"/>
  <c r="O53" i="17"/>
  <c r="AC20" i="7" s="1"/>
  <c r="CR20" i="7" s="1"/>
  <c r="K53" i="17"/>
  <c r="G53" i="17"/>
  <c r="O52" i="17"/>
  <c r="AC19" i="7" s="1"/>
  <c r="CR19" i="7" s="1"/>
  <c r="K52" i="17"/>
  <c r="G52" i="17"/>
  <c r="O51" i="17"/>
  <c r="K51" i="17"/>
  <c r="G51" i="17"/>
  <c r="O49" i="17"/>
  <c r="N46" i="17" s="1"/>
  <c r="K49" i="17"/>
  <c r="G49" i="17"/>
  <c r="O48" i="17"/>
  <c r="K48" i="17"/>
  <c r="G48" i="17"/>
  <c r="O47" i="17"/>
  <c r="K47" i="17"/>
  <c r="G47" i="17"/>
  <c r="F46" i="17" s="1"/>
  <c r="G46" i="17" s="1"/>
  <c r="M46" i="17"/>
  <c r="E46" i="17"/>
  <c r="O41" i="17"/>
  <c r="K41" i="17"/>
  <c r="G41" i="17"/>
  <c r="O40" i="17"/>
  <c r="K40" i="17"/>
  <c r="G40" i="17"/>
  <c r="O39" i="17"/>
  <c r="N37" i="17" s="1"/>
  <c r="K39" i="17"/>
  <c r="G39" i="17"/>
  <c r="O38" i="17"/>
  <c r="K38" i="17"/>
  <c r="G38" i="17"/>
  <c r="M37" i="17"/>
  <c r="E37" i="17"/>
  <c r="O36" i="17"/>
  <c r="O35" i="17"/>
  <c r="O33" i="17"/>
  <c r="O32" i="17"/>
  <c r="K32" i="17"/>
  <c r="G32" i="17"/>
  <c r="O30" i="17"/>
  <c r="K30" i="17"/>
  <c r="G30" i="17"/>
  <c r="O29" i="17"/>
  <c r="K29" i="17"/>
  <c r="G29" i="17"/>
  <c r="O28" i="17"/>
  <c r="K28" i="17"/>
  <c r="G28" i="17"/>
  <c r="O27" i="17"/>
  <c r="K27" i="17"/>
  <c r="G27" i="17"/>
  <c r="O26" i="17"/>
  <c r="K26" i="17"/>
  <c r="G26" i="17"/>
  <c r="O25" i="17"/>
  <c r="K25" i="17"/>
  <c r="G25" i="17"/>
  <c r="M24" i="17"/>
  <c r="E24" i="17"/>
  <c r="O102" i="16"/>
  <c r="K102" i="16"/>
  <c r="G102" i="16"/>
  <c r="O101" i="16"/>
  <c r="K101" i="16"/>
  <c r="G101" i="16"/>
  <c r="O100" i="16"/>
  <c r="K100" i="16"/>
  <c r="G100" i="16"/>
  <c r="O99" i="16"/>
  <c r="K99" i="16"/>
  <c r="G99" i="16"/>
  <c r="O98" i="16"/>
  <c r="K98" i="16"/>
  <c r="G98" i="16"/>
  <c r="O97" i="16"/>
  <c r="K97" i="16"/>
  <c r="G97" i="16"/>
  <c r="O96" i="16"/>
  <c r="K96" i="16"/>
  <c r="G96" i="16"/>
  <c r="O95" i="16"/>
  <c r="K95" i="16"/>
  <c r="G95" i="16"/>
  <c r="O94" i="16"/>
  <c r="K94" i="16"/>
  <c r="G94" i="16"/>
  <c r="O93" i="16"/>
  <c r="K93" i="16"/>
  <c r="I92" i="16" s="1"/>
  <c r="G93" i="16"/>
  <c r="O88" i="16"/>
  <c r="K88" i="16"/>
  <c r="G88" i="16"/>
  <c r="O87" i="16"/>
  <c r="K87" i="16"/>
  <c r="G87" i="16"/>
  <c r="O86" i="16"/>
  <c r="K86" i="16"/>
  <c r="G86" i="16"/>
  <c r="O85" i="16"/>
  <c r="K85" i="16"/>
  <c r="G85" i="16"/>
  <c r="O84" i="16"/>
  <c r="K84" i="16"/>
  <c r="G84" i="16"/>
  <c r="O83" i="16"/>
  <c r="K83" i="16"/>
  <c r="G83" i="16"/>
  <c r="M82" i="16"/>
  <c r="E82" i="16"/>
  <c r="O81" i="16"/>
  <c r="AB34" i="7" s="1"/>
  <c r="CQ34" i="7" s="1"/>
  <c r="K81" i="16"/>
  <c r="G81" i="16"/>
  <c r="O80" i="16"/>
  <c r="AB33" i="7" s="1"/>
  <c r="CQ33" i="7" s="1"/>
  <c r="K80" i="16"/>
  <c r="G80" i="16"/>
  <c r="O79" i="16"/>
  <c r="K79" i="16"/>
  <c r="G79" i="16"/>
  <c r="O78" i="16"/>
  <c r="K78" i="16"/>
  <c r="G78" i="16"/>
  <c r="O77" i="16"/>
  <c r="K77" i="16"/>
  <c r="G77" i="16"/>
  <c r="F75" i="16" s="1"/>
  <c r="G75" i="16" s="1"/>
  <c r="O76" i="16"/>
  <c r="K76" i="16"/>
  <c r="G76" i="16"/>
  <c r="M75" i="16"/>
  <c r="E75" i="16"/>
  <c r="O74" i="16"/>
  <c r="AB30" i="7" s="1"/>
  <c r="CQ30" i="7" s="1"/>
  <c r="K74" i="16"/>
  <c r="G74" i="16"/>
  <c r="O73" i="16"/>
  <c r="AB29" i="7" s="1"/>
  <c r="CQ29" i="7" s="1"/>
  <c r="K73" i="16"/>
  <c r="S29" i="7" s="1"/>
  <c r="G73" i="16"/>
  <c r="O72" i="16"/>
  <c r="K72" i="16"/>
  <c r="G72" i="16"/>
  <c r="O71" i="16"/>
  <c r="AB28" i="7" s="1"/>
  <c r="CQ28" i="7" s="1"/>
  <c r="K71" i="16"/>
  <c r="G71" i="16"/>
  <c r="O70" i="16"/>
  <c r="K70" i="16"/>
  <c r="G70" i="16"/>
  <c r="O69" i="16"/>
  <c r="K69" i="16"/>
  <c r="G69" i="16"/>
  <c r="O68" i="16"/>
  <c r="K68" i="16"/>
  <c r="G68" i="16"/>
  <c r="O67" i="16"/>
  <c r="K67" i="16"/>
  <c r="G67" i="16"/>
  <c r="O66" i="16"/>
  <c r="K66" i="16"/>
  <c r="G66" i="16"/>
  <c r="M65" i="16"/>
  <c r="E65" i="16"/>
  <c r="O64" i="16"/>
  <c r="AB23" i="7" s="1"/>
  <c r="CQ23" i="7" s="1"/>
  <c r="K64" i="16"/>
  <c r="G64" i="16"/>
  <c r="O63" i="16"/>
  <c r="K63" i="16"/>
  <c r="G63" i="16"/>
  <c r="O62" i="16"/>
  <c r="K62" i="16"/>
  <c r="G62" i="16"/>
  <c r="O61" i="16"/>
  <c r="K61" i="16"/>
  <c r="G61" i="16"/>
  <c r="O60" i="16"/>
  <c r="K60" i="16"/>
  <c r="G60" i="16"/>
  <c r="M59" i="16"/>
  <c r="O58" i="16"/>
  <c r="K58" i="16"/>
  <c r="G58" i="16"/>
  <c r="O57" i="16"/>
  <c r="K57" i="16"/>
  <c r="G57" i="16"/>
  <c r="O56" i="16"/>
  <c r="K56" i="16"/>
  <c r="G56" i="16"/>
  <c r="O55" i="16"/>
  <c r="K55" i="16"/>
  <c r="G55" i="16"/>
  <c r="M54" i="16"/>
  <c r="E54" i="16"/>
  <c r="O53" i="16"/>
  <c r="AB20" i="7" s="1"/>
  <c r="CQ20" i="7" s="1"/>
  <c r="K53" i="16"/>
  <c r="G53" i="16"/>
  <c r="O52" i="16"/>
  <c r="AB19" i="7" s="1"/>
  <c r="CQ19" i="7" s="1"/>
  <c r="K52" i="16"/>
  <c r="G52" i="16"/>
  <c r="O51" i="16"/>
  <c r="K51" i="16"/>
  <c r="G51" i="16"/>
  <c r="O49" i="16"/>
  <c r="K49" i="16"/>
  <c r="G49" i="16"/>
  <c r="O48" i="16"/>
  <c r="K48" i="16"/>
  <c r="G48" i="16"/>
  <c r="O47" i="16"/>
  <c r="K47" i="16"/>
  <c r="G47" i="16"/>
  <c r="M46" i="16"/>
  <c r="E46" i="16"/>
  <c r="O41" i="16"/>
  <c r="K41" i="16"/>
  <c r="G41" i="16"/>
  <c r="O40" i="16"/>
  <c r="K40" i="16"/>
  <c r="G40" i="16"/>
  <c r="O39" i="16"/>
  <c r="K39" i="16"/>
  <c r="G39" i="16"/>
  <c r="O38" i="16"/>
  <c r="K38" i="16"/>
  <c r="G38" i="16"/>
  <c r="M37" i="16"/>
  <c r="E37" i="16"/>
  <c r="O36" i="16"/>
  <c r="O35" i="16"/>
  <c r="O33" i="16"/>
  <c r="O32" i="16"/>
  <c r="K32" i="16"/>
  <c r="G32" i="16"/>
  <c r="O30" i="16"/>
  <c r="K30" i="16"/>
  <c r="G30" i="16"/>
  <c r="O29" i="16"/>
  <c r="K29" i="16"/>
  <c r="G29" i="16"/>
  <c r="O28" i="16"/>
  <c r="K28" i="16"/>
  <c r="G28" i="16"/>
  <c r="O27" i="16"/>
  <c r="K27" i="16"/>
  <c r="G27" i="16"/>
  <c r="O26" i="16"/>
  <c r="K26" i="16"/>
  <c r="G26" i="16"/>
  <c r="O25" i="16"/>
  <c r="K25" i="16"/>
  <c r="G25" i="16"/>
  <c r="M24" i="16"/>
  <c r="E24" i="16"/>
  <c r="O102" i="15"/>
  <c r="K102" i="15"/>
  <c r="G102" i="15"/>
  <c r="O101" i="15"/>
  <c r="K101" i="15"/>
  <c r="G101" i="15"/>
  <c r="O100" i="15"/>
  <c r="K100" i="15"/>
  <c r="G100" i="15"/>
  <c r="O99" i="15"/>
  <c r="K99" i="15"/>
  <c r="G99" i="15"/>
  <c r="O98" i="15"/>
  <c r="K98" i="15"/>
  <c r="G98" i="15"/>
  <c r="O97" i="15"/>
  <c r="K97" i="15"/>
  <c r="G97" i="15"/>
  <c r="O96" i="15"/>
  <c r="K96" i="15"/>
  <c r="G96" i="15"/>
  <c r="O95" i="15"/>
  <c r="K95" i="15"/>
  <c r="G95" i="15"/>
  <c r="O94" i="15"/>
  <c r="K94" i="15"/>
  <c r="G94" i="15"/>
  <c r="O93" i="15"/>
  <c r="N92" i="15" s="1"/>
  <c r="K93" i="15"/>
  <c r="G93" i="15"/>
  <c r="O88" i="15"/>
  <c r="K88" i="15"/>
  <c r="G88" i="15"/>
  <c r="O87" i="15"/>
  <c r="K87" i="15"/>
  <c r="G87" i="15"/>
  <c r="O86" i="15"/>
  <c r="K86" i="15"/>
  <c r="G86" i="15"/>
  <c r="O85" i="15"/>
  <c r="K85" i="15"/>
  <c r="G85" i="15"/>
  <c r="O84" i="15"/>
  <c r="K84" i="15"/>
  <c r="G84" i="15"/>
  <c r="O83" i="15"/>
  <c r="K83" i="15"/>
  <c r="G83" i="15"/>
  <c r="M82" i="15"/>
  <c r="E82" i="15"/>
  <c r="O81" i="15"/>
  <c r="AA34" i="7" s="1"/>
  <c r="CP34" i="7" s="1"/>
  <c r="K81" i="15"/>
  <c r="G81" i="15"/>
  <c r="O80" i="15"/>
  <c r="AA33" i="7" s="1"/>
  <c r="CP33" i="7" s="1"/>
  <c r="K80" i="15"/>
  <c r="G80" i="15"/>
  <c r="O79" i="15"/>
  <c r="K79" i="15"/>
  <c r="G79" i="15"/>
  <c r="O78" i="15"/>
  <c r="K78" i="15"/>
  <c r="G78" i="15"/>
  <c r="O77" i="15"/>
  <c r="K77" i="15"/>
  <c r="G77" i="15"/>
  <c r="O76" i="15"/>
  <c r="K76" i="15"/>
  <c r="G76" i="15"/>
  <c r="M75" i="15"/>
  <c r="E75" i="15"/>
  <c r="O74" i="15"/>
  <c r="AA30" i="7" s="1"/>
  <c r="CP30" i="7" s="1"/>
  <c r="K74" i="15"/>
  <c r="G74" i="15"/>
  <c r="O73" i="15"/>
  <c r="AA29" i="7" s="1"/>
  <c r="CP29" i="7" s="1"/>
  <c r="K73" i="15"/>
  <c r="R29" i="7" s="1"/>
  <c r="G73" i="15"/>
  <c r="O72" i="15"/>
  <c r="K72" i="15"/>
  <c r="G72" i="15"/>
  <c r="O71" i="15"/>
  <c r="AA28" i="7" s="1"/>
  <c r="CP28" i="7" s="1"/>
  <c r="K71" i="15"/>
  <c r="G71" i="15"/>
  <c r="O70" i="15"/>
  <c r="K70" i="15"/>
  <c r="G70" i="15"/>
  <c r="O69" i="15"/>
  <c r="K69" i="15"/>
  <c r="G69" i="15"/>
  <c r="O68" i="15"/>
  <c r="K68" i="15"/>
  <c r="G68" i="15"/>
  <c r="O67" i="15"/>
  <c r="K67" i="15"/>
  <c r="G67" i="15"/>
  <c r="O66" i="15"/>
  <c r="K66" i="15"/>
  <c r="G66" i="15"/>
  <c r="M65" i="15"/>
  <c r="E65" i="15"/>
  <c r="O64" i="15"/>
  <c r="AA23" i="7" s="1"/>
  <c r="CP23" i="7" s="1"/>
  <c r="K64" i="15"/>
  <c r="G64" i="15"/>
  <c r="O63" i="15"/>
  <c r="K63" i="15"/>
  <c r="G63" i="15"/>
  <c r="O62" i="15"/>
  <c r="K62" i="15"/>
  <c r="G62" i="15"/>
  <c r="O61" i="15"/>
  <c r="K61" i="15"/>
  <c r="G61" i="15"/>
  <c r="O60" i="15"/>
  <c r="K60" i="15"/>
  <c r="G60" i="15"/>
  <c r="M59" i="15"/>
  <c r="E59" i="15"/>
  <c r="O58" i="15"/>
  <c r="K58" i="15"/>
  <c r="G58" i="15"/>
  <c r="O57" i="15"/>
  <c r="K57" i="15"/>
  <c r="G57" i="15"/>
  <c r="O56" i="15"/>
  <c r="K56" i="15"/>
  <c r="G56" i="15"/>
  <c r="O55" i="15"/>
  <c r="K55" i="15"/>
  <c r="G55" i="15"/>
  <c r="M54" i="15"/>
  <c r="E54" i="15"/>
  <c r="O53" i="15"/>
  <c r="AA20" i="7" s="1"/>
  <c r="CP20" i="7" s="1"/>
  <c r="K53" i="15"/>
  <c r="G53" i="15"/>
  <c r="O52" i="15"/>
  <c r="AA19" i="7" s="1"/>
  <c r="CP19" i="7" s="1"/>
  <c r="K52" i="15"/>
  <c r="G52" i="15"/>
  <c r="O51" i="15"/>
  <c r="K51" i="15"/>
  <c r="G51" i="15"/>
  <c r="O49" i="15"/>
  <c r="K49" i="15"/>
  <c r="G49" i="15"/>
  <c r="O48" i="15"/>
  <c r="K48" i="15"/>
  <c r="G48" i="15"/>
  <c r="O47" i="15"/>
  <c r="K47" i="15"/>
  <c r="G47" i="15"/>
  <c r="M46" i="15"/>
  <c r="E46" i="15"/>
  <c r="O41" i="15"/>
  <c r="K41" i="15"/>
  <c r="G41" i="15"/>
  <c r="O40" i="15"/>
  <c r="K40" i="15"/>
  <c r="G40" i="15"/>
  <c r="O39" i="15"/>
  <c r="N37" i="15" s="1"/>
  <c r="K39" i="15"/>
  <c r="G39" i="15"/>
  <c r="O38" i="15"/>
  <c r="K38" i="15"/>
  <c r="G38" i="15"/>
  <c r="M37" i="15"/>
  <c r="E37" i="15"/>
  <c r="O36" i="15"/>
  <c r="O35" i="15"/>
  <c r="O33" i="15"/>
  <c r="O32" i="15"/>
  <c r="K32" i="15"/>
  <c r="G32" i="15"/>
  <c r="O30" i="15"/>
  <c r="K30" i="15"/>
  <c r="G30" i="15"/>
  <c r="O29" i="15"/>
  <c r="K29" i="15"/>
  <c r="G29" i="15"/>
  <c r="O28" i="15"/>
  <c r="K28" i="15"/>
  <c r="G28" i="15"/>
  <c r="O27" i="15"/>
  <c r="K27" i="15"/>
  <c r="G27" i="15"/>
  <c r="O26" i="15"/>
  <c r="K26" i="15"/>
  <c r="G26" i="15"/>
  <c r="O25" i="15"/>
  <c r="K25" i="15"/>
  <c r="G25" i="15"/>
  <c r="M24" i="15"/>
  <c r="E24" i="15"/>
  <c r="O102" i="5"/>
  <c r="K102" i="5"/>
  <c r="G102" i="5"/>
  <c r="O101" i="5"/>
  <c r="K101" i="5"/>
  <c r="G101" i="5"/>
  <c r="O100" i="5"/>
  <c r="K100" i="5"/>
  <c r="G100" i="5"/>
  <c r="O99" i="5"/>
  <c r="K99" i="5"/>
  <c r="G99" i="5"/>
  <c r="O98" i="5"/>
  <c r="K98" i="5"/>
  <c r="G98" i="5"/>
  <c r="O97" i="5"/>
  <c r="K97" i="5"/>
  <c r="G97" i="5"/>
  <c r="O96" i="5"/>
  <c r="K96" i="5"/>
  <c r="G96" i="5"/>
  <c r="O95" i="5"/>
  <c r="K95" i="5"/>
  <c r="G95" i="5"/>
  <c r="O94" i="5"/>
  <c r="N92" i="5" s="1"/>
  <c r="K94" i="5"/>
  <c r="G94" i="5"/>
  <c r="O93" i="5"/>
  <c r="K93" i="5"/>
  <c r="G93" i="5"/>
  <c r="O88" i="5"/>
  <c r="K88" i="5"/>
  <c r="G88" i="5"/>
  <c r="O87" i="5"/>
  <c r="K87" i="5"/>
  <c r="G87" i="5"/>
  <c r="O86" i="5"/>
  <c r="K86" i="5"/>
  <c r="G86" i="5"/>
  <c r="O85" i="5"/>
  <c r="K85" i="5"/>
  <c r="G85" i="5"/>
  <c r="O84" i="5"/>
  <c r="K84" i="5"/>
  <c r="G84" i="5"/>
  <c r="O83" i="5"/>
  <c r="K83" i="5"/>
  <c r="G83" i="5"/>
  <c r="M82" i="5"/>
  <c r="I82" i="5"/>
  <c r="E82" i="5"/>
  <c r="O81" i="5"/>
  <c r="Z34" i="7" s="1"/>
  <c r="CO34" i="7" s="1"/>
  <c r="K81" i="5"/>
  <c r="G81" i="5"/>
  <c r="O80" i="5"/>
  <c r="Z33" i="7" s="1"/>
  <c r="CO33" i="7" s="1"/>
  <c r="K80" i="5"/>
  <c r="G80" i="5"/>
  <c r="O79" i="5"/>
  <c r="K79" i="5"/>
  <c r="G79" i="5"/>
  <c r="O78" i="5"/>
  <c r="K78" i="5"/>
  <c r="G78" i="5"/>
  <c r="O77" i="5"/>
  <c r="K77" i="5"/>
  <c r="G77" i="5"/>
  <c r="O76" i="5"/>
  <c r="K76" i="5"/>
  <c r="G76" i="5"/>
  <c r="F75" i="5" s="1"/>
  <c r="G75" i="5" s="1"/>
  <c r="M75" i="5"/>
  <c r="I75" i="5"/>
  <c r="E75" i="5"/>
  <c r="O74" i="5"/>
  <c r="Z30" i="7" s="1"/>
  <c r="CO30" i="7" s="1"/>
  <c r="K74" i="5"/>
  <c r="G74" i="5"/>
  <c r="O73" i="5"/>
  <c r="Z29" i="7" s="1"/>
  <c r="CO29" i="7" s="1"/>
  <c r="K73" i="5"/>
  <c r="Q29" i="7" s="1"/>
  <c r="G73" i="5"/>
  <c r="O72" i="5"/>
  <c r="K72" i="5"/>
  <c r="G72" i="5"/>
  <c r="O71" i="5"/>
  <c r="Z28" i="7" s="1"/>
  <c r="CO28" i="7" s="1"/>
  <c r="K71" i="5"/>
  <c r="G71" i="5"/>
  <c r="O70" i="5"/>
  <c r="K70" i="5"/>
  <c r="G70" i="5"/>
  <c r="O69" i="5"/>
  <c r="K69" i="5"/>
  <c r="G69" i="5"/>
  <c r="O68" i="5"/>
  <c r="K68" i="5"/>
  <c r="G68" i="5"/>
  <c r="O67" i="5"/>
  <c r="K67" i="5"/>
  <c r="G67" i="5"/>
  <c r="O66" i="5"/>
  <c r="K66" i="5"/>
  <c r="G66" i="5"/>
  <c r="M65" i="5"/>
  <c r="I65" i="5"/>
  <c r="E65" i="5"/>
  <c r="O64" i="5"/>
  <c r="Z23" i="7" s="1"/>
  <c r="CO23" i="7" s="1"/>
  <c r="K64" i="5"/>
  <c r="G64" i="5"/>
  <c r="O63" i="5"/>
  <c r="K63" i="5"/>
  <c r="G63" i="5"/>
  <c r="O62" i="5"/>
  <c r="K62" i="5"/>
  <c r="G62" i="5"/>
  <c r="O61" i="5"/>
  <c r="K61" i="5"/>
  <c r="G61" i="5"/>
  <c r="O60" i="5"/>
  <c r="K60" i="5"/>
  <c r="G60" i="5"/>
  <c r="M59" i="5"/>
  <c r="I59" i="5"/>
  <c r="E59" i="5"/>
  <c r="O58" i="5"/>
  <c r="K58" i="5"/>
  <c r="G58" i="5"/>
  <c r="O57" i="5"/>
  <c r="K57" i="5"/>
  <c r="G57" i="5"/>
  <c r="O56" i="5"/>
  <c r="K56" i="5"/>
  <c r="G56" i="5"/>
  <c r="O55" i="5"/>
  <c r="K55" i="5"/>
  <c r="G55" i="5"/>
  <c r="M54" i="5"/>
  <c r="I54" i="5"/>
  <c r="E54" i="5"/>
  <c r="O53" i="5"/>
  <c r="Z20" i="7" s="1"/>
  <c r="CO20" i="7" s="1"/>
  <c r="K53" i="5"/>
  <c r="G53" i="5"/>
  <c r="O52" i="5"/>
  <c r="Z19" i="7" s="1"/>
  <c r="CO19" i="7" s="1"/>
  <c r="K52" i="5"/>
  <c r="G52" i="5"/>
  <c r="O51" i="5"/>
  <c r="K51" i="5"/>
  <c r="G51" i="5"/>
  <c r="O49" i="5"/>
  <c r="K49" i="5"/>
  <c r="G49" i="5"/>
  <c r="O48" i="5"/>
  <c r="K48" i="5"/>
  <c r="G48" i="5"/>
  <c r="O47" i="5"/>
  <c r="K47" i="5"/>
  <c r="G47" i="5"/>
  <c r="M46" i="5"/>
  <c r="I46" i="5"/>
  <c r="E46" i="5"/>
  <c r="O41" i="5"/>
  <c r="K41" i="5"/>
  <c r="G41" i="5"/>
  <c r="O40" i="5"/>
  <c r="K40" i="5"/>
  <c r="G40" i="5"/>
  <c r="O39" i="5"/>
  <c r="K39" i="5"/>
  <c r="G39" i="5"/>
  <c r="O38" i="5"/>
  <c r="K38" i="5"/>
  <c r="G38" i="5"/>
  <c r="M37" i="5"/>
  <c r="I37" i="5"/>
  <c r="E37" i="5"/>
  <c r="O36" i="5"/>
  <c r="O35" i="5"/>
  <c r="K35" i="5"/>
  <c r="G35" i="5"/>
  <c r="O33" i="5"/>
  <c r="O32" i="5"/>
  <c r="K32" i="5"/>
  <c r="G32" i="5"/>
  <c r="O30" i="5"/>
  <c r="K30" i="5"/>
  <c r="G30" i="5"/>
  <c r="O29" i="5"/>
  <c r="K29" i="5"/>
  <c r="G29" i="5"/>
  <c r="O28" i="5"/>
  <c r="K28" i="5"/>
  <c r="G28" i="5"/>
  <c r="O27" i="5"/>
  <c r="K27" i="5"/>
  <c r="G27" i="5"/>
  <c r="O26" i="5"/>
  <c r="K26" i="5"/>
  <c r="G26" i="5"/>
  <c r="O25" i="5"/>
  <c r="K25" i="5"/>
  <c r="G25" i="5"/>
  <c r="M24" i="5"/>
  <c r="I24" i="5"/>
  <c r="E24" i="5"/>
  <c r="O102" i="4"/>
  <c r="K102" i="4"/>
  <c r="G102" i="4"/>
  <c r="O101" i="4"/>
  <c r="K101" i="4"/>
  <c r="G101" i="4"/>
  <c r="O100" i="4"/>
  <c r="K100" i="4"/>
  <c r="G100" i="4"/>
  <c r="O99" i="4"/>
  <c r="K99" i="4"/>
  <c r="G99" i="4"/>
  <c r="O98" i="4"/>
  <c r="K98" i="4"/>
  <c r="G98" i="4"/>
  <c r="O97" i="4"/>
  <c r="K97" i="4"/>
  <c r="G97" i="4"/>
  <c r="O96" i="4"/>
  <c r="K96" i="4"/>
  <c r="G96" i="4"/>
  <c r="O95" i="4"/>
  <c r="K95" i="4"/>
  <c r="G95" i="4"/>
  <c r="O94" i="4"/>
  <c r="K94" i="4"/>
  <c r="G94" i="4"/>
  <c r="O93" i="4"/>
  <c r="K93" i="4"/>
  <c r="G93" i="4"/>
  <c r="O88" i="4"/>
  <c r="K88" i="4"/>
  <c r="G88" i="4"/>
  <c r="O87" i="4"/>
  <c r="K87" i="4"/>
  <c r="G87" i="4"/>
  <c r="O86" i="4"/>
  <c r="K86" i="4"/>
  <c r="G86" i="4"/>
  <c r="O85" i="4"/>
  <c r="K85" i="4"/>
  <c r="G85" i="4"/>
  <c r="O84" i="4"/>
  <c r="K84" i="4"/>
  <c r="G84" i="4"/>
  <c r="O83" i="4"/>
  <c r="K83" i="4"/>
  <c r="G83" i="4"/>
  <c r="M82" i="4"/>
  <c r="E82" i="4"/>
  <c r="O81" i="4"/>
  <c r="Y34" i="7" s="1"/>
  <c r="CN34" i="7" s="1"/>
  <c r="K81" i="4"/>
  <c r="G81" i="4"/>
  <c r="O80" i="4"/>
  <c r="Y33" i="7" s="1"/>
  <c r="CN33" i="7" s="1"/>
  <c r="K80" i="4"/>
  <c r="G80" i="4"/>
  <c r="O79" i="4"/>
  <c r="K79" i="4"/>
  <c r="G79" i="4"/>
  <c r="O78" i="4"/>
  <c r="K78" i="4"/>
  <c r="G78" i="4"/>
  <c r="O77" i="4"/>
  <c r="K77" i="4"/>
  <c r="G77" i="4"/>
  <c r="O76" i="4"/>
  <c r="K76" i="4"/>
  <c r="G76" i="4"/>
  <c r="M75" i="4"/>
  <c r="E75" i="4"/>
  <c r="O74" i="4"/>
  <c r="Y30" i="7" s="1"/>
  <c r="CN30" i="7" s="1"/>
  <c r="K74" i="4"/>
  <c r="G74" i="4"/>
  <c r="O73" i="4"/>
  <c r="Y29" i="7" s="1"/>
  <c r="CN29" i="7" s="1"/>
  <c r="K73" i="4"/>
  <c r="P29" i="7" s="1"/>
  <c r="G73" i="4"/>
  <c r="O72" i="4"/>
  <c r="K72" i="4"/>
  <c r="G72" i="4"/>
  <c r="O71" i="4"/>
  <c r="Y28" i="7" s="1"/>
  <c r="CN28" i="7" s="1"/>
  <c r="K71" i="4"/>
  <c r="G71" i="4"/>
  <c r="O70" i="4"/>
  <c r="K70" i="4"/>
  <c r="G70" i="4"/>
  <c r="O69" i="4"/>
  <c r="K69" i="4"/>
  <c r="G69" i="4"/>
  <c r="O68" i="4"/>
  <c r="K68" i="4"/>
  <c r="G68" i="4"/>
  <c r="O67" i="4"/>
  <c r="K67" i="4"/>
  <c r="G67" i="4"/>
  <c r="O66" i="4"/>
  <c r="K66" i="4"/>
  <c r="G66" i="4"/>
  <c r="M65" i="4"/>
  <c r="E65" i="4"/>
  <c r="O64" i="4"/>
  <c r="Y23" i="7" s="1"/>
  <c r="CN23" i="7" s="1"/>
  <c r="K64" i="4"/>
  <c r="G64" i="4"/>
  <c r="O63" i="4"/>
  <c r="K63" i="4"/>
  <c r="G63" i="4"/>
  <c r="O62" i="4"/>
  <c r="K62" i="4"/>
  <c r="G62" i="4"/>
  <c r="O61" i="4"/>
  <c r="K61" i="4"/>
  <c r="G61" i="4"/>
  <c r="O60" i="4"/>
  <c r="K60" i="4"/>
  <c r="G60" i="4"/>
  <c r="O58" i="4"/>
  <c r="K58" i="4"/>
  <c r="G58" i="4"/>
  <c r="O57" i="4"/>
  <c r="K57" i="4"/>
  <c r="G57" i="4"/>
  <c r="O56" i="4"/>
  <c r="K56" i="4"/>
  <c r="G56" i="4"/>
  <c r="O55" i="4"/>
  <c r="K55" i="4"/>
  <c r="G55" i="4"/>
  <c r="M54" i="4"/>
  <c r="E54" i="4"/>
  <c r="O53" i="4"/>
  <c r="Y20" i="7" s="1"/>
  <c r="CN20" i="7" s="1"/>
  <c r="K53" i="4"/>
  <c r="G53" i="4"/>
  <c r="O52" i="4"/>
  <c r="Y19" i="7" s="1"/>
  <c r="CN19" i="7" s="1"/>
  <c r="K52" i="4"/>
  <c r="G52" i="4"/>
  <c r="O51" i="4"/>
  <c r="K51" i="4"/>
  <c r="G51" i="4"/>
  <c r="O49" i="4"/>
  <c r="K49" i="4"/>
  <c r="G49" i="4"/>
  <c r="O48" i="4"/>
  <c r="K48" i="4"/>
  <c r="G48" i="4"/>
  <c r="O47" i="4"/>
  <c r="K47" i="4"/>
  <c r="G47" i="4"/>
  <c r="M46" i="4"/>
  <c r="E46" i="4"/>
  <c r="O41" i="4"/>
  <c r="K41" i="4"/>
  <c r="G41" i="4"/>
  <c r="O40" i="4"/>
  <c r="K40" i="4"/>
  <c r="G40" i="4"/>
  <c r="O39" i="4"/>
  <c r="K39" i="4"/>
  <c r="G39" i="4"/>
  <c r="O38" i="4"/>
  <c r="K38" i="4"/>
  <c r="G38" i="4"/>
  <c r="M37" i="4"/>
  <c r="E37" i="4"/>
  <c r="O36" i="4"/>
  <c r="O35" i="4"/>
  <c r="O33" i="4"/>
  <c r="O32" i="4"/>
  <c r="K32" i="4"/>
  <c r="G32" i="4"/>
  <c r="O30" i="4"/>
  <c r="K30" i="4"/>
  <c r="G30" i="4"/>
  <c r="O29" i="4"/>
  <c r="K29" i="4"/>
  <c r="G29" i="4"/>
  <c r="O28" i="4"/>
  <c r="K28" i="4"/>
  <c r="G28" i="4"/>
  <c r="O27" i="4"/>
  <c r="K27" i="4"/>
  <c r="G27" i="4"/>
  <c r="O26" i="4"/>
  <c r="K26" i="4"/>
  <c r="G26" i="4"/>
  <c r="O25" i="4"/>
  <c r="K25" i="4"/>
  <c r="G25" i="4"/>
  <c r="M24" i="4"/>
  <c r="E24" i="4"/>
  <c r="O102" i="3"/>
  <c r="K102" i="3"/>
  <c r="G102" i="3"/>
  <c r="O101" i="3"/>
  <c r="K101" i="3"/>
  <c r="G101" i="3"/>
  <c r="O100" i="3"/>
  <c r="K100" i="3"/>
  <c r="G100" i="3"/>
  <c r="O99" i="3"/>
  <c r="K99" i="3"/>
  <c r="G99" i="3"/>
  <c r="O98" i="3"/>
  <c r="K98" i="3"/>
  <c r="G98" i="3"/>
  <c r="O97" i="3"/>
  <c r="K97" i="3"/>
  <c r="G97" i="3"/>
  <c r="O96" i="3"/>
  <c r="K96" i="3"/>
  <c r="G96" i="3"/>
  <c r="O95" i="3"/>
  <c r="K95" i="3"/>
  <c r="G95" i="3"/>
  <c r="O94" i="3"/>
  <c r="K94" i="3"/>
  <c r="I92" i="3" s="1"/>
  <c r="G94" i="3"/>
  <c r="O93" i="3"/>
  <c r="K93" i="3"/>
  <c r="G93" i="3"/>
  <c r="O88" i="3"/>
  <c r="K88" i="3"/>
  <c r="G88" i="3"/>
  <c r="O87" i="3"/>
  <c r="K87" i="3"/>
  <c r="G87" i="3"/>
  <c r="O86" i="3"/>
  <c r="K86" i="3"/>
  <c r="G86" i="3"/>
  <c r="O85" i="3"/>
  <c r="K85" i="3"/>
  <c r="G85" i="3"/>
  <c r="O84" i="3"/>
  <c r="K84" i="3"/>
  <c r="G84" i="3"/>
  <c r="O83" i="3"/>
  <c r="K83" i="3"/>
  <c r="G83" i="3"/>
  <c r="M82" i="3"/>
  <c r="I82" i="3"/>
  <c r="E82" i="3"/>
  <c r="O81" i="3"/>
  <c r="X34" i="7" s="1"/>
  <c r="CM34" i="7" s="1"/>
  <c r="K81" i="3"/>
  <c r="G81" i="3"/>
  <c r="O80" i="3"/>
  <c r="X33" i="7" s="1"/>
  <c r="CM33" i="7" s="1"/>
  <c r="K80" i="3"/>
  <c r="G80" i="3"/>
  <c r="O79" i="3"/>
  <c r="K79" i="3"/>
  <c r="G79" i="3"/>
  <c r="O78" i="3"/>
  <c r="K78" i="3"/>
  <c r="G78" i="3"/>
  <c r="O77" i="3"/>
  <c r="K77" i="3"/>
  <c r="G77" i="3"/>
  <c r="O76" i="3"/>
  <c r="K76" i="3"/>
  <c r="G76" i="3"/>
  <c r="M75" i="3"/>
  <c r="I75" i="3"/>
  <c r="E75" i="3"/>
  <c r="O74" i="3"/>
  <c r="X30" i="7" s="1"/>
  <c r="CM30" i="7" s="1"/>
  <c r="K74" i="3"/>
  <c r="G74" i="3"/>
  <c r="O73" i="3"/>
  <c r="X29" i="7" s="1"/>
  <c r="CM29" i="7" s="1"/>
  <c r="K73" i="3"/>
  <c r="O29" i="7" s="1"/>
  <c r="G73" i="3"/>
  <c r="O72" i="3"/>
  <c r="K72" i="3"/>
  <c r="G72" i="3"/>
  <c r="O71" i="3"/>
  <c r="X28" i="7" s="1"/>
  <c r="CM28" i="7" s="1"/>
  <c r="K71" i="3"/>
  <c r="G71" i="3"/>
  <c r="O70" i="3"/>
  <c r="K70" i="3"/>
  <c r="G70" i="3"/>
  <c r="O69" i="3"/>
  <c r="K69" i="3"/>
  <c r="G69" i="3"/>
  <c r="O68" i="3"/>
  <c r="K68" i="3"/>
  <c r="G68" i="3"/>
  <c r="O67" i="3"/>
  <c r="K67" i="3"/>
  <c r="G67" i="3"/>
  <c r="O66" i="3"/>
  <c r="K66" i="3"/>
  <c r="G66" i="3"/>
  <c r="M65" i="3"/>
  <c r="I65" i="3"/>
  <c r="E65" i="3"/>
  <c r="O64" i="3"/>
  <c r="X23" i="7" s="1"/>
  <c r="CM23" i="7" s="1"/>
  <c r="K64" i="3"/>
  <c r="G64" i="3"/>
  <c r="O63" i="3"/>
  <c r="K63" i="3"/>
  <c r="G63" i="3"/>
  <c r="O62" i="3"/>
  <c r="K62" i="3"/>
  <c r="G62" i="3"/>
  <c r="O61" i="3"/>
  <c r="K61" i="3"/>
  <c r="G61" i="3"/>
  <c r="F59" i="3" s="1"/>
  <c r="G59" i="3" s="1"/>
  <c r="O60" i="3"/>
  <c r="K60" i="3"/>
  <c r="G60" i="3"/>
  <c r="M59" i="3"/>
  <c r="I59" i="3"/>
  <c r="E59" i="3"/>
  <c r="O58" i="3"/>
  <c r="K58" i="3"/>
  <c r="G58" i="3"/>
  <c r="O57" i="3"/>
  <c r="K57" i="3"/>
  <c r="G57" i="3"/>
  <c r="O56" i="3"/>
  <c r="K56" i="3"/>
  <c r="G56" i="3"/>
  <c r="O55" i="3"/>
  <c r="K55" i="3"/>
  <c r="G55" i="3"/>
  <c r="M54" i="3"/>
  <c r="I54" i="3"/>
  <c r="E54" i="3"/>
  <c r="O53" i="3"/>
  <c r="X20" i="7" s="1"/>
  <c r="CM20" i="7" s="1"/>
  <c r="K53" i="3"/>
  <c r="G53" i="3"/>
  <c r="O52" i="3"/>
  <c r="X19" i="7" s="1"/>
  <c r="CM19" i="7" s="1"/>
  <c r="K52" i="3"/>
  <c r="G52" i="3"/>
  <c r="O51" i="3"/>
  <c r="K51" i="3"/>
  <c r="G51" i="3"/>
  <c r="O49" i="3"/>
  <c r="K49" i="3"/>
  <c r="G49" i="3"/>
  <c r="O48" i="3"/>
  <c r="K48" i="3"/>
  <c r="G48" i="3"/>
  <c r="O47" i="3"/>
  <c r="K47" i="3"/>
  <c r="G47" i="3"/>
  <c r="M46" i="3"/>
  <c r="I46" i="3"/>
  <c r="E46" i="3"/>
  <c r="O41" i="3"/>
  <c r="K41" i="3"/>
  <c r="G41" i="3"/>
  <c r="O40" i="3"/>
  <c r="K40" i="3"/>
  <c r="G40" i="3"/>
  <c r="O39" i="3"/>
  <c r="K39" i="3"/>
  <c r="G39" i="3"/>
  <c r="O38" i="3"/>
  <c r="K38" i="3"/>
  <c r="G38" i="3"/>
  <c r="M37" i="3"/>
  <c r="I37" i="3"/>
  <c r="E37" i="3"/>
  <c r="O36" i="3"/>
  <c r="O35" i="3"/>
  <c r="K35" i="3"/>
  <c r="G35" i="3"/>
  <c r="O33" i="3"/>
  <c r="O32" i="3"/>
  <c r="K32" i="3"/>
  <c r="G32" i="3"/>
  <c r="O30" i="3"/>
  <c r="K30" i="3"/>
  <c r="G30" i="3"/>
  <c r="O29" i="3"/>
  <c r="K29" i="3"/>
  <c r="G29" i="3"/>
  <c r="O28" i="3"/>
  <c r="K28" i="3"/>
  <c r="G28" i="3"/>
  <c r="O27" i="3"/>
  <c r="K27" i="3"/>
  <c r="G27" i="3"/>
  <c r="O26" i="3"/>
  <c r="K26" i="3"/>
  <c r="G26" i="3"/>
  <c r="O25" i="3"/>
  <c r="K25" i="3"/>
  <c r="G25" i="3"/>
  <c r="M24" i="3"/>
  <c r="I24" i="3"/>
  <c r="E24" i="3"/>
  <c r="I92" i="17" l="1"/>
  <c r="I92" i="15"/>
  <c r="I92" i="4"/>
  <c r="J59" i="17"/>
  <c r="K59" i="17" s="1"/>
  <c r="J82" i="15"/>
  <c r="K82" i="15" s="1"/>
  <c r="J75" i="5"/>
  <c r="K75" i="5" s="1"/>
  <c r="J46" i="3"/>
  <c r="K46" i="3" s="1"/>
  <c r="N75" i="5"/>
  <c r="F65" i="15"/>
  <c r="G65" i="15" s="1"/>
  <c r="J75" i="15"/>
  <c r="K75" i="15" s="1"/>
  <c r="N37" i="16"/>
  <c r="CQ14" i="7" s="1"/>
  <c r="N65" i="16"/>
  <c r="J92" i="16"/>
  <c r="K92" i="16" s="1"/>
  <c r="J82" i="17"/>
  <c r="K82" i="17" s="1"/>
  <c r="N82" i="17"/>
  <c r="O82" i="17" s="1"/>
  <c r="M92" i="4"/>
  <c r="E92" i="4"/>
  <c r="J59" i="5"/>
  <c r="K59" i="5" s="1"/>
  <c r="J37" i="3"/>
  <c r="K37" i="3" s="1"/>
  <c r="J54" i="3"/>
  <c r="K54" i="3" s="1"/>
  <c r="N54" i="3"/>
  <c r="J59" i="3"/>
  <c r="K59" i="3" s="1"/>
  <c r="J75" i="3"/>
  <c r="K75" i="3" s="1"/>
  <c r="N75" i="3"/>
  <c r="M92" i="3"/>
  <c r="F92" i="3"/>
  <c r="J92" i="3"/>
  <c r="K92" i="3" s="1"/>
  <c r="J37" i="5"/>
  <c r="K37" i="5" s="1"/>
  <c r="N37" i="5"/>
  <c r="J54" i="5"/>
  <c r="K54" i="5" s="1"/>
  <c r="F65" i="5"/>
  <c r="G65" i="5" s="1"/>
  <c r="N65" i="5"/>
  <c r="M92" i="5"/>
  <c r="F92" i="5"/>
  <c r="I92" i="5"/>
  <c r="J65" i="15"/>
  <c r="K65" i="15" s="1"/>
  <c r="N65" i="15"/>
  <c r="N92" i="16"/>
  <c r="F37" i="17"/>
  <c r="G37" i="17" s="1"/>
  <c r="J65" i="3"/>
  <c r="K65" i="3" s="1"/>
  <c r="J59" i="15"/>
  <c r="K59" i="15" s="1"/>
  <c r="F75" i="15"/>
  <c r="G75" i="15" s="1"/>
  <c r="F82" i="15"/>
  <c r="G82" i="15" s="1"/>
  <c r="F65" i="16"/>
  <c r="G65" i="16" s="1"/>
  <c r="J75" i="16"/>
  <c r="K75" i="16" s="1"/>
  <c r="N75" i="16"/>
  <c r="O75" i="16" s="1"/>
  <c r="J37" i="17"/>
  <c r="K37" i="17" s="1"/>
  <c r="J54" i="17"/>
  <c r="K54" i="17" s="1"/>
  <c r="J75" i="17"/>
  <c r="K75" i="17" s="1"/>
  <c r="F59" i="15"/>
  <c r="G59" i="15" s="1"/>
  <c r="F46" i="5"/>
  <c r="G46" i="5" s="1"/>
  <c r="F75" i="17"/>
  <c r="G75" i="17" s="1"/>
  <c r="F54" i="17"/>
  <c r="G54" i="17" s="1"/>
  <c r="F59" i="16"/>
  <c r="G59" i="16" s="1"/>
  <c r="F82" i="5"/>
  <c r="G82" i="5" s="1"/>
  <c r="F59" i="5"/>
  <c r="G59" i="5" s="1"/>
  <c r="F54" i="5"/>
  <c r="G54" i="5" s="1"/>
  <c r="F37" i="5"/>
  <c r="G37" i="5" s="1"/>
  <c r="F46" i="15"/>
  <c r="G46" i="15" s="1"/>
  <c r="F82" i="3"/>
  <c r="G82" i="3" s="1"/>
  <c r="F75" i="3"/>
  <c r="G75" i="3" s="1"/>
  <c r="F65" i="3"/>
  <c r="G65" i="3" s="1"/>
  <c r="F54" i="3"/>
  <c r="G54" i="3" s="1"/>
  <c r="F46" i="3"/>
  <c r="G46" i="3" s="1"/>
  <c r="F37" i="3"/>
  <c r="G37" i="3" s="1"/>
  <c r="F46" i="16"/>
  <c r="G46" i="16" s="1"/>
  <c r="V20" i="7"/>
  <c r="L16" i="2" s="1"/>
  <c r="AF104" i="24" s="1"/>
  <c r="N46" i="15"/>
  <c r="J46" i="15"/>
  <c r="K46" i="15" s="1"/>
  <c r="N46" i="5"/>
  <c r="O46" i="5" s="1"/>
  <c r="O75" i="5"/>
  <c r="CO31" i="7"/>
  <c r="Z31" i="7"/>
  <c r="N54" i="17"/>
  <c r="N75" i="17"/>
  <c r="N65" i="17"/>
  <c r="O59" i="17"/>
  <c r="CR22" i="7"/>
  <c r="AC22" i="7"/>
  <c r="O46" i="17"/>
  <c r="AC18" i="7"/>
  <c r="CR18" i="7"/>
  <c r="J46" i="17"/>
  <c r="K46" i="17" s="1"/>
  <c r="O37" i="17"/>
  <c r="AC14" i="7"/>
  <c r="CR14" i="7"/>
  <c r="N24" i="17"/>
  <c r="AC13" i="7" s="1"/>
  <c r="F82" i="17"/>
  <c r="G82" i="17" s="1"/>
  <c r="M92" i="17"/>
  <c r="N92" i="17"/>
  <c r="K92" i="17"/>
  <c r="CF39" i="7"/>
  <c r="M92" i="16"/>
  <c r="AB39" i="7" s="1"/>
  <c r="E92" i="16"/>
  <c r="F92" i="16"/>
  <c r="BE39" i="7" s="1"/>
  <c r="N82" i="16"/>
  <c r="J82" i="16"/>
  <c r="K82" i="16" s="1"/>
  <c r="F82" i="16"/>
  <c r="G82" i="16" s="1"/>
  <c r="CQ31" i="7"/>
  <c r="O65" i="16"/>
  <c r="CQ24" i="7"/>
  <c r="AB24" i="7"/>
  <c r="J65" i="16"/>
  <c r="K65" i="16" s="1"/>
  <c r="N59" i="16"/>
  <c r="J59" i="16"/>
  <c r="K59" i="16" s="1"/>
  <c r="N54" i="16"/>
  <c r="J54" i="16"/>
  <c r="K54" i="16" s="1"/>
  <c r="F54" i="16"/>
  <c r="G54" i="16" s="1"/>
  <c r="N46" i="16"/>
  <c r="J46" i="16"/>
  <c r="K46" i="16" s="1"/>
  <c r="O37" i="16"/>
  <c r="J37" i="16"/>
  <c r="K37" i="16" s="1"/>
  <c r="F37" i="16"/>
  <c r="G37" i="16" s="1"/>
  <c r="M92" i="15"/>
  <c r="AA39" i="7" s="1"/>
  <c r="J92" i="15"/>
  <c r="F92" i="15"/>
  <c r="N82" i="15"/>
  <c r="N75" i="15"/>
  <c r="V30" i="7"/>
  <c r="L40" i="2" s="1"/>
  <c r="AB114" i="24" s="1"/>
  <c r="O65" i="15"/>
  <c r="CP24" i="7"/>
  <c r="AA24" i="7"/>
  <c r="N59" i="15"/>
  <c r="N54" i="15"/>
  <c r="J54" i="15"/>
  <c r="K54" i="15" s="1"/>
  <c r="F54" i="15"/>
  <c r="G54" i="15" s="1"/>
  <c r="O46" i="15"/>
  <c r="CP18" i="7"/>
  <c r="AA18" i="7"/>
  <c r="O37" i="15"/>
  <c r="AA14" i="7"/>
  <c r="CP14" i="7"/>
  <c r="K37" i="15"/>
  <c r="F37" i="15"/>
  <c r="G37" i="15" s="1"/>
  <c r="Z39" i="7"/>
  <c r="CO39" i="7"/>
  <c r="J92" i="5"/>
  <c r="J82" i="5"/>
  <c r="K82" i="5" s="1"/>
  <c r="N82" i="5"/>
  <c r="O65" i="5"/>
  <c r="CO24" i="7"/>
  <c r="Z24" i="7"/>
  <c r="J65" i="5"/>
  <c r="K65" i="5" s="1"/>
  <c r="N59" i="5"/>
  <c r="N54" i="5"/>
  <c r="J46" i="5"/>
  <c r="K46" i="5" s="1"/>
  <c r="O37" i="5"/>
  <c r="Z14" i="7"/>
  <c r="CO14" i="7"/>
  <c r="J92" i="4"/>
  <c r="K92" i="4" s="1"/>
  <c r="V34" i="7"/>
  <c r="L58" i="2" s="1"/>
  <c r="AB120" i="24" s="1"/>
  <c r="V29" i="7"/>
  <c r="L37" i="2" s="1"/>
  <c r="AB112" i="24" s="1"/>
  <c r="N59" i="4"/>
  <c r="Y22" i="7" s="1"/>
  <c r="V28" i="7"/>
  <c r="L34" i="2" s="1"/>
  <c r="Z116" i="24" s="1"/>
  <c r="F59" i="4"/>
  <c r="G59" i="4" s="1"/>
  <c r="F75" i="4"/>
  <c r="G75" i="4" s="1"/>
  <c r="V33" i="7"/>
  <c r="L62" i="2" s="1"/>
  <c r="AF120" i="24" s="1"/>
  <c r="CB39" i="7"/>
  <c r="N37" i="4"/>
  <c r="O37" i="4" s="1"/>
  <c r="J54" i="4"/>
  <c r="K54" i="4" s="1"/>
  <c r="N54" i="4"/>
  <c r="O54" i="4" s="1"/>
  <c r="J59" i="4"/>
  <c r="K59" i="4" s="1"/>
  <c r="F65" i="4"/>
  <c r="G65" i="4" s="1"/>
  <c r="N92" i="4"/>
  <c r="O92" i="4" s="1"/>
  <c r="V23" i="7"/>
  <c r="L39" i="2" s="1"/>
  <c r="F37" i="4"/>
  <c r="G37" i="4" s="1"/>
  <c r="F46" i="4"/>
  <c r="G46" i="4" s="1"/>
  <c r="J75" i="4"/>
  <c r="K75" i="4" s="1"/>
  <c r="N75" i="4"/>
  <c r="F82" i="4"/>
  <c r="G82" i="4" s="1"/>
  <c r="F92" i="4"/>
  <c r="BB39" i="7" s="1"/>
  <c r="J46" i="4"/>
  <c r="K46" i="4" s="1"/>
  <c r="J65" i="4"/>
  <c r="K65" i="4" s="1"/>
  <c r="N65" i="4"/>
  <c r="J82" i="4"/>
  <c r="K82" i="4" s="1"/>
  <c r="N82" i="4"/>
  <c r="CN21" i="7"/>
  <c r="F54" i="4"/>
  <c r="G54" i="4" s="1"/>
  <c r="V19" i="7"/>
  <c r="L15" i="2" s="1"/>
  <c r="N46" i="4"/>
  <c r="CN14" i="7"/>
  <c r="Y14" i="7"/>
  <c r="J37" i="4"/>
  <c r="K37" i="4" s="1"/>
  <c r="N92" i="3"/>
  <c r="O92" i="3" s="1"/>
  <c r="N82" i="3"/>
  <c r="J82" i="3"/>
  <c r="K82" i="3" s="1"/>
  <c r="O75" i="3"/>
  <c r="X31" i="7"/>
  <c r="CM31" i="7"/>
  <c r="N65" i="3"/>
  <c r="N59" i="3"/>
  <c r="O54" i="3"/>
  <c r="CM21" i="7"/>
  <c r="X21" i="7"/>
  <c r="N46" i="3"/>
  <c r="N37" i="3"/>
  <c r="N24" i="4"/>
  <c r="CN13" i="7" s="1"/>
  <c r="N24" i="16"/>
  <c r="N24" i="3"/>
  <c r="N24" i="15"/>
  <c r="N24" i="5"/>
  <c r="E92" i="17"/>
  <c r="G92" i="17" s="1"/>
  <c r="O92" i="16"/>
  <c r="G92" i="16"/>
  <c r="O92" i="15"/>
  <c r="E92" i="15"/>
  <c r="G92" i="15" s="1"/>
  <c r="O92" i="5"/>
  <c r="E92" i="5"/>
  <c r="G92" i="5" s="1"/>
  <c r="G92" i="3"/>
  <c r="E92" i="3"/>
  <c r="CA39" i="7" s="1"/>
  <c r="M39" i="7" s="1"/>
  <c r="F15" i="23"/>
  <c r="CE39" i="7" l="1"/>
  <c r="O59" i="4"/>
  <c r="AB31" i="7"/>
  <c r="CR35" i="7"/>
  <c r="CN22" i="7"/>
  <c r="AB14" i="7"/>
  <c r="AC35" i="7"/>
  <c r="L38" i="2"/>
  <c r="Z18" i="7"/>
  <c r="CO18" i="7"/>
  <c r="O54" i="17"/>
  <c r="CR21" i="7"/>
  <c r="AC21" i="7"/>
  <c r="L60" i="2"/>
  <c r="L59" i="2" s="1"/>
  <c r="AB122" i="24" s="1"/>
  <c r="O75" i="17"/>
  <c r="AC31" i="7"/>
  <c r="CR31" i="7"/>
  <c r="O65" i="17"/>
  <c r="CR24" i="7"/>
  <c r="AC24" i="7"/>
  <c r="CR13" i="7"/>
  <c r="O24" i="17"/>
  <c r="O92" i="17"/>
  <c r="AC39" i="7"/>
  <c r="CR39" i="7"/>
  <c r="N11" i="17"/>
  <c r="M11" i="17" s="1"/>
  <c r="O11" i="17" s="1"/>
  <c r="BF39" i="7"/>
  <c r="CQ39" i="7"/>
  <c r="O82" i="16"/>
  <c r="AB35" i="7"/>
  <c r="CQ35" i="7"/>
  <c r="L54" i="2"/>
  <c r="O59" i="16"/>
  <c r="CQ22" i="7"/>
  <c r="AB22" i="7"/>
  <c r="O54" i="16"/>
  <c r="CQ21" i="7"/>
  <c r="AB21" i="7"/>
  <c r="AB18" i="7"/>
  <c r="CQ18" i="7"/>
  <c r="O46" i="16"/>
  <c r="CP39" i="7"/>
  <c r="K92" i="15"/>
  <c r="CD39" i="7"/>
  <c r="BD39" i="7"/>
  <c r="O82" i="15"/>
  <c r="CP35" i="7"/>
  <c r="AA35" i="7"/>
  <c r="O75" i="15"/>
  <c r="CP31" i="7"/>
  <c r="AA31" i="7"/>
  <c r="L33" i="2"/>
  <c r="O59" i="15"/>
  <c r="CP22" i="7"/>
  <c r="AA22" i="7"/>
  <c r="O54" i="15"/>
  <c r="CP21" i="7"/>
  <c r="AA21" i="7"/>
  <c r="K92" i="5"/>
  <c r="CC39" i="7"/>
  <c r="BC39" i="7"/>
  <c r="O82" i="5"/>
  <c r="CO35" i="7"/>
  <c r="Z35" i="7"/>
  <c r="O59" i="5"/>
  <c r="CO22" i="7"/>
  <c r="Z22" i="7"/>
  <c r="O54" i="5"/>
  <c r="CO21" i="7"/>
  <c r="Z21" i="7"/>
  <c r="G92" i="4"/>
  <c r="Y21" i="7"/>
  <c r="O75" i="4"/>
  <c r="CN31" i="7"/>
  <c r="Y31" i="7"/>
  <c r="O82" i="4"/>
  <c r="Y35" i="7"/>
  <c r="CN35" i="7"/>
  <c r="O65" i="4"/>
  <c r="Y24" i="7"/>
  <c r="CN24" i="7"/>
  <c r="Y39" i="7"/>
  <c r="CN39" i="7"/>
  <c r="O46" i="4"/>
  <c r="Y18" i="7"/>
  <c r="CN18" i="7"/>
  <c r="Y13" i="7"/>
  <c r="O24" i="4"/>
  <c r="X39" i="7"/>
  <c r="CM39" i="7"/>
  <c r="V39" i="7" s="1"/>
  <c r="L11" i="2" s="1"/>
  <c r="BA39" i="7"/>
  <c r="O82" i="3"/>
  <c r="CM35" i="7"/>
  <c r="X35" i="7"/>
  <c r="O65" i="3"/>
  <c r="X24" i="7"/>
  <c r="CM24" i="7"/>
  <c r="O59" i="3"/>
  <c r="CM22" i="7"/>
  <c r="X22" i="7"/>
  <c r="O46" i="3"/>
  <c r="X18" i="7"/>
  <c r="CM18" i="7"/>
  <c r="O37" i="3"/>
  <c r="X14" i="7"/>
  <c r="CM14" i="7"/>
  <c r="V14" i="7" s="1"/>
  <c r="L49" i="2" s="1"/>
  <c r="O24" i="3"/>
  <c r="CM13" i="7"/>
  <c r="X13" i="7"/>
  <c r="O24" i="5"/>
  <c r="N11" i="5" s="1"/>
  <c r="CO13" i="7"/>
  <c r="Z13" i="7"/>
  <c r="O24" i="16"/>
  <c r="AB13" i="7"/>
  <c r="CQ13" i="7"/>
  <c r="O24" i="15"/>
  <c r="AA13" i="7"/>
  <c r="CP13" i="7"/>
  <c r="N11" i="15" l="1"/>
  <c r="N11" i="4"/>
  <c r="Y1" i="7" s="1"/>
  <c r="N11" i="3"/>
  <c r="X1" i="7" s="1"/>
  <c r="V24" i="7"/>
  <c r="L45" i="2" s="1"/>
  <c r="AF110" i="24" s="1"/>
  <c r="V31" i="7"/>
  <c r="L53" i="2" s="1"/>
  <c r="L52" i="2" s="1"/>
  <c r="L51" i="2" s="1"/>
  <c r="X122" i="24" s="1"/>
  <c r="V22" i="7"/>
  <c r="L36" i="2" s="1"/>
  <c r="L35" i="2" s="1"/>
  <c r="V21" i="7"/>
  <c r="L65" i="2" s="1"/>
  <c r="L64" i="2" s="1"/>
  <c r="L63" i="2" s="1"/>
  <c r="AF122" i="24" s="1"/>
  <c r="AC1" i="7"/>
  <c r="N11" i="16"/>
  <c r="M11" i="16" s="1"/>
  <c r="O11" i="16" s="1"/>
  <c r="V18" i="7"/>
  <c r="L21" i="2" s="1"/>
  <c r="L20" i="2" s="1"/>
  <c r="L17" i="2" s="1"/>
  <c r="AF106" i="24" s="1"/>
  <c r="V13" i="7"/>
  <c r="L14" i="2" s="1"/>
  <c r="V35" i="7"/>
  <c r="L32" i="2" s="1"/>
  <c r="L31" i="2" s="1"/>
  <c r="M11" i="4"/>
  <c r="O11" i="4" s="1"/>
  <c r="AB106" i="24"/>
  <c r="L10" i="2"/>
  <c r="Z106" i="24"/>
  <c r="AK119" i="24"/>
  <c r="L47" i="2"/>
  <c r="L46" i="2" s="1"/>
  <c r="AC9" i="7"/>
  <c r="AC2" i="7"/>
  <c r="CR9" i="7"/>
  <c r="M11" i="15"/>
  <c r="O11" i="15" s="1"/>
  <c r="AA1" i="7"/>
  <c r="M11" i="5"/>
  <c r="O11" i="5" s="1"/>
  <c r="Z1" i="7"/>
  <c r="M11" i="3" l="1"/>
  <c r="O11" i="3" s="1"/>
  <c r="L44" i="2"/>
  <c r="L43" i="2" s="1"/>
  <c r="AB116" i="24" s="1"/>
  <c r="X124" i="24"/>
  <c r="L30" i="2"/>
  <c r="Z112" i="24" s="1"/>
  <c r="AK109" i="24"/>
  <c r="AB1" i="7"/>
  <c r="CQ9" i="7"/>
  <c r="AB9" i="7"/>
  <c r="AB2" i="7"/>
  <c r="L50" i="2"/>
  <c r="X120" i="24" s="1"/>
  <c r="Z114" i="24"/>
  <c r="Y9" i="7"/>
  <c r="CN9" i="7"/>
  <c r="Y2" i="7"/>
  <c r="AF112" i="24"/>
  <c r="CO9" i="7"/>
  <c r="X2" i="7"/>
  <c r="Z9" i="7"/>
  <c r="CP9" i="7"/>
  <c r="CM9" i="7"/>
  <c r="AA9" i="7"/>
  <c r="Z2" i="7"/>
  <c r="X9" i="7"/>
  <c r="AA2" i="7"/>
  <c r="M4" i="7"/>
  <c r="D4" i="7"/>
  <c r="CF8" i="7"/>
  <c r="CF10" i="7"/>
  <c r="CF11" i="7"/>
  <c r="CF12" i="7"/>
  <c r="CF14" i="7"/>
  <c r="CF18" i="7"/>
  <c r="CF21" i="7"/>
  <c r="CF24" i="7"/>
  <c r="CF31" i="7"/>
  <c r="CF35" i="7"/>
  <c r="BF8" i="7"/>
  <c r="BF10" i="7"/>
  <c r="BF11" i="7"/>
  <c r="BF12" i="7"/>
  <c r="BF14" i="7"/>
  <c r="BF18" i="7"/>
  <c r="BF21" i="7"/>
  <c r="BF24" i="7"/>
  <c r="BF31" i="7"/>
  <c r="BF35" i="7"/>
  <c r="T7" i="7"/>
  <c r="CF7" i="7" s="1"/>
  <c r="T8" i="7"/>
  <c r="T10" i="7"/>
  <c r="T11" i="7"/>
  <c r="T12" i="7"/>
  <c r="T14" i="7"/>
  <c r="T18" i="7"/>
  <c r="T19" i="7"/>
  <c r="CF19" i="7" s="1"/>
  <c r="T20" i="7"/>
  <c r="CF20" i="7" s="1"/>
  <c r="T21" i="7"/>
  <c r="T23" i="7"/>
  <c r="CF23" i="7" s="1"/>
  <c r="T24" i="7"/>
  <c r="T28" i="7"/>
  <c r="CF28" i="7" s="1"/>
  <c r="T30" i="7"/>
  <c r="CF30" i="7" s="1"/>
  <c r="T31" i="7"/>
  <c r="T33" i="7"/>
  <c r="CF33" i="7" s="1"/>
  <c r="T34" i="7"/>
  <c r="CF34" i="7" s="1"/>
  <c r="T35" i="7"/>
  <c r="T39" i="7"/>
  <c r="K7" i="7"/>
  <c r="BF7" i="7" s="1"/>
  <c r="K8" i="7"/>
  <c r="K10" i="7"/>
  <c r="K11" i="7"/>
  <c r="K12" i="7"/>
  <c r="K14" i="7"/>
  <c r="K18" i="7"/>
  <c r="K19" i="7"/>
  <c r="BF19" i="7" s="1"/>
  <c r="K20" i="7"/>
  <c r="BF20" i="7" s="1"/>
  <c r="K21" i="7"/>
  <c r="K23" i="7"/>
  <c r="BF23" i="7" s="1"/>
  <c r="K24" i="7"/>
  <c r="K28" i="7"/>
  <c r="BF28" i="7" s="1"/>
  <c r="K29" i="7"/>
  <c r="K30" i="7"/>
  <c r="BF30" i="7" s="1"/>
  <c r="K31" i="7"/>
  <c r="K33" i="7"/>
  <c r="BF33" i="7" s="1"/>
  <c r="K34" i="7"/>
  <c r="BF34" i="7" s="1"/>
  <c r="K35" i="7"/>
  <c r="K39" i="7"/>
  <c r="BE8" i="7"/>
  <c r="BE10" i="7"/>
  <c r="BE11" i="7"/>
  <c r="BE12" i="7"/>
  <c r="BE14" i="7"/>
  <c r="BE18" i="7"/>
  <c r="BE21" i="7"/>
  <c r="BE24" i="7"/>
  <c r="BE31" i="7"/>
  <c r="BE35" i="7"/>
  <c r="CE8" i="7"/>
  <c r="CE10" i="7"/>
  <c r="CE11" i="7"/>
  <c r="CE12" i="7"/>
  <c r="CE14" i="7"/>
  <c r="CE18" i="7"/>
  <c r="CE21" i="7"/>
  <c r="CE24" i="7"/>
  <c r="CE31" i="7"/>
  <c r="CE35" i="7"/>
  <c r="S7" i="7"/>
  <c r="CE7" i="7" s="1"/>
  <c r="S8" i="7"/>
  <c r="S10" i="7"/>
  <c r="S11" i="7"/>
  <c r="S12" i="7"/>
  <c r="S14" i="7"/>
  <c r="S18" i="7"/>
  <c r="S19" i="7"/>
  <c r="CE19" i="7" s="1"/>
  <c r="S20" i="7"/>
  <c r="CE20" i="7" s="1"/>
  <c r="S21" i="7"/>
  <c r="S23" i="7"/>
  <c r="CE23" i="7" s="1"/>
  <c r="S24" i="7"/>
  <c r="S28" i="7"/>
  <c r="CE28" i="7" s="1"/>
  <c r="S30" i="7"/>
  <c r="CE30" i="7" s="1"/>
  <c r="S31" i="7"/>
  <c r="S33" i="7"/>
  <c r="CE33" i="7" s="1"/>
  <c r="S34" i="7"/>
  <c r="CE34" i="7" s="1"/>
  <c r="S35" i="7"/>
  <c r="S39" i="7"/>
  <c r="J7" i="7"/>
  <c r="BE7" i="7" s="1"/>
  <c r="J8" i="7"/>
  <c r="J10" i="7"/>
  <c r="J11" i="7"/>
  <c r="J12" i="7"/>
  <c r="J14" i="7"/>
  <c r="J18" i="7"/>
  <c r="J19" i="7"/>
  <c r="BE19" i="7" s="1"/>
  <c r="J20" i="7"/>
  <c r="BE20" i="7" s="1"/>
  <c r="J21" i="7"/>
  <c r="J23" i="7"/>
  <c r="BE23" i="7" s="1"/>
  <c r="J24" i="7"/>
  <c r="J28" i="7"/>
  <c r="BE28" i="7" s="1"/>
  <c r="J29" i="7"/>
  <c r="J30" i="7"/>
  <c r="BE30" i="7" s="1"/>
  <c r="J31" i="7"/>
  <c r="J33" i="7"/>
  <c r="BE33" i="7" s="1"/>
  <c r="J34" i="7"/>
  <c r="BE34" i="7" s="1"/>
  <c r="J35" i="7"/>
  <c r="J39" i="7"/>
  <c r="CD8" i="7"/>
  <c r="CD10" i="7"/>
  <c r="CD11" i="7"/>
  <c r="CD12" i="7"/>
  <c r="CD14" i="7"/>
  <c r="CD18" i="7"/>
  <c r="CD21" i="7"/>
  <c r="CD24" i="7"/>
  <c r="CD31" i="7"/>
  <c r="CD35" i="7"/>
  <c r="BD8" i="7"/>
  <c r="BD10" i="7"/>
  <c r="BD11" i="7"/>
  <c r="BD12" i="7"/>
  <c r="BD14" i="7"/>
  <c r="BD18" i="7"/>
  <c r="BD21" i="7"/>
  <c r="BD24" i="7"/>
  <c r="BD31" i="7"/>
  <c r="BD35" i="7"/>
  <c r="R7" i="7"/>
  <c r="CD7" i="7" s="1"/>
  <c r="R8" i="7"/>
  <c r="R10" i="7"/>
  <c r="R11" i="7"/>
  <c r="R12" i="7"/>
  <c r="R14" i="7"/>
  <c r="R18" i="7"/>
  <c r="R19" i="7"/>
  <c r="CD19" i="7" s="1"/>
  <c r="R20" i="7"/>
  <c r="CD20" i="7" s="1"/>
  <c r="R21" i="7"/>
  <c r="R23" i="7"/>
  <c r="CD23" i="7" s="1"/>
  <c r="R24" i="7"/>
  <c r="R28" i="7"/>
  <c r="CD28" i="7" s="1"/>
  <c r="R30" i="7"/>
  <c r="CD30" i="7" s="1"/>
  <c r="R31" i="7"/>
  <c r="R33" i="7"/>
  <c r="CD33" i="7" s="1"/>
  <c r="R34" i="7"/>
  <c r="CD34" i="7" s="1"/>
  <c r="R35" i="7"/>
  <c r="R39" i="7"/>
  <c r="I7" i="7"/>
  <c r="BD7" i="7" s="1"/>
  <c r="I8" i="7"/>
  <c r="I10" i="7"/>
  <c r="I11" i="7"/>
  <c r="I12" i="7"/>
  <c r="I14" i="7"/>
  <c r="I18" i="7"/>
  <c r="I19" i="7"/>
  <c r="BD19" i="7" s="1"/>
  <c r="I20" i="7"/>
  <c r="BD20" i="7" s="1"/>
  <c r="I21" i="7"/>
  <c r="I23" i="7"/>
  <c r="BD23" i="7" s="1"/>
  <c r="I24" i="7"/>
  <c r="I28" i="7"/>
  <c r="BD28" i="7" s="1"/>
  <c r="I29" i="7"/>
  <c r="I30" i="7"/>
  <c r="BD30" i="7" s="1"/>
  <c r="I31" i="7"/>
  <c r="I33" i="7"/>
  <c r="BD33" i="7" s="1"/>
  <c r="I34" i="7"/>
  <c r="BD34" i="7" s="1"/>
  <c r="I35" i="7"/>
  <c r="I39" i="7"/>
  <c r="CC8" i="7"/>
  <c r="CC10" i="7"/>
  <c r="CC11" i="7"/>
  <c r="CC12" i="7"/>
  <c r="CC14" i="7"/>
  <c r="CC18" i="7"/>
  <c r="CC21" i="7"/>
  <c r="CC24" i="7"/>
  <c r="CC31" i="7"/>
  <c r="CC35" i="7"/>
  <c r="BC8" i="7"/>
  <c r="BC10" i="7"/>
  <c r="BC11" i="7"/>
  <c r="BC12" i="7"/>
  <c r="BC14" i="7"/>
  <c r="BC18" i="7"/>
  <c r="BC21" i="7"/>
  <c r="BC24" i="7"/>
  <c r="BC31" i="7"/>
  <c r="BC35" i="7"/>
  <c r="Q7" i="7"/>
  <c r="Q8" i="7"/>
  <c r="Q10" i="7"/>
  <c r="Q11" i="7"/>
  <c r="Q12" i="7"/>
  <c r="Q14" i="7"/>
  <c r="Q18" i="7"/>
  <c r="Q19" i="7"/>
  <c r="Q20" i="7"/>
  <c r="Q21" i="7"/>
  <c r="Q23" i="7"/>
  <c r="Q24" i="7"/>
  <c r="Q28" i="7"/>
  <c r="Q30" i="7"/>
  <c r="Q31" i="7"/>
  <c r="Q33" i="7"/>
  <c r="Q34" i="7"/>
  <c r="Q35" i="7"/>
  <c r="Q39" i="7"/>
  <c r="H7" i="7"/>
  <c r="BC7" i="7" s="1"/>
  <c r="H8" i="7"/>
  <c r="H10" i="7"/>
  <c r="H11" i="7"/>
  <c r="H12" i="7"/>
  <c r="H14" i="7"/>
  <c r="H18" i="7"/>
  <c r="H19" i="7"/>
  <c r="BC19" i="7" s="1"/>
  <c r="H20" i="7"/>
  <c r="BC20" i="7" s="1"/>
  <c r="H21" i="7"/>
  <c r="H23" i="7"/>
  <c r="BC23" i="7" s="1"/>
  <c r="H24" i="7"/>
  <c r="H28" i="7"/>
  <c r="BC28" i="7" s="1"/>
  <c r="H29" i="7"/>
  <c r="H30" i="7"/>
  <c r="BC30" i="7" s="1"/>
  <c r="H31" i="7"/>
  <c r="H33" i="7"/>
  <c r="BC33" i="7" s="1"/>
  <c r="H34" i="7"/>
  <c r="BC34" i="7" s="1"/>
  <c r="H35" i="7"/>
  <c r="H39" i="7"/>
  <c r="CA8" i="7"/>
  <c r="CA10" i="7"/>
  <c r="CA11" i="7"/>
  <c r="CA12" i="7"/>
  <c r="CA14" i="7"/>
  <c r="CA18" i="7"/>
  <c r="CA21" i="7"/>
  <c r="CA24" i="7"/>
  <c r="CA31" i="7"/>
  <c r="CA35" i="7"/>
  <c r="BA8" i="7"/>
  <c r="BA10" i="7"/>
  <c r="BA11" i="7"/>
  <c r="BA12" i="7"/>
  <c r="BA14" i="7"/>
  <c r="BA18" i="7"/>
  <c r="BA21" i="7"/>
  <c r="BA24" i="7"/>
  <c r="BA31" i="7"/>
  <c r="BA35" i="7"/>
  <c r="O7" i="7"/>
  <c r="CA7" i="7" s="1"/>
  <c r="O8" i="7"/>
  <c r="O10" i="7"/>
  <c r="O11" i="7"/>
  <c r="O12" i="7"/>
  <c r="O14" i="7"/>
  <c r="O18" i="7"/>
  <c r="O19" i="7"/>
  <c r="CA19" i="7" s="1"/>
  <c r="O20" i="7"/>
  <c r="CA20" i="7" s="1"/>
  <c r="O21" i="7"/>
  <c r="O23" i="7"/>
  <c r="CA23" i="7" s="1"/>
  <c r="O24" i="7"/>
  <c r="O28" i="7"/>
  <c r="CA28" i="7" s="1"/>
  <c r="O30" i="7"/>
  <c r="CA30" i="7" s="1"/>
  <c r="O31" i="7"/>
  <c r="O33" i="7"/>
  <c r="CA33" i="7" s="1"/>
  <c r="O34" i="7"/>
  <c r="CA34" i="7" s="1"/>
  <c r="O35" i="7"/>
  <c r="O39" i="7"/>
  <c r="F7" i="7"/>
  <c r="BA7" i="7" s="1"/>
  <c r="F8" i="7"/>
  <c r="F10" i="7"/>
  <c r="F11" i="7"/>
  <c r="F12" i="7"/>
  <c r="F14" i="7"/>
  <c r="F18" i="7"/>
  <c r="F19" i="7"/>
  <c r="BA19" i="7" s="1"/>
  <c r="F20" i="7"/>
  <c r="BA20" i="7" s="1"/>
  <c r="F21" i="7"/>
  <c r="F23" i="7"/>
  <c r="BA23" i="7" s="1"/>
  <c r="F24" i="7"/>
  <c r="F28" i="7"/>
  <c r="BA28" i="7" s="1"/>
  <c r="F29" i="7"/>
  <c r="F30" i="7"/>
  <c r="BA30" i="7" s="1"/>
  <c r="F31" i="7"/>
  <c r="F33" i="7"/>
  <c r="BA33" i="7" s="1"/>
  <c r="F34" i="7"/>
  <c r="BA34" i="7" s="1"/>
  <c r="F35" i="7"/>
  <c r="F39" i="7"/>
  <c r="L22" i="2" l="1"/>
  <c r="X110" i="24" s="1"/>
  <c r="V9" i="7"/>
  <c r="L13" i="2" s="1"/>
  <c r="L12" i="2" s="1"/>
  <c r="L9" i="2" s="1"/>
  <c r="CC28" i="7"/>
  <c r="CC7" i="7"/>
  <c r="CC30" i="7"/>
  <c r="CC23" i="7"/>
  <c r="CC33" i="7"/>
  <c r="CC20" i="7"/>
  <c r="CC19" i="7"/>
  <c r="CC34" i="7"/>
  <c r="N25" i="7"/>
  <c r="N26" i="7"/>
  <c r="N27" i="7"/>
  <c r="N29" i="7"/>
  <c r="CA29" i="7" s="1"/>
  <c r="N32" i="7"/>
  <c r="N39" i="7"/>
  <c r="CC29" i="7" l="1"/>
  <c r="L8" i="2"/>
  <c r="L7" i="2" s="1"/>
  <c r="X106" i="24"/>
  <c r="CE29" i="7"/>
  <c r="CF29" i="7"/>
  <c r="Q27" i="7"/>
  <c r="S27" i="7"/>
  <c r="CE27" i="7" s="1"/>
  <c r="R27" i="7"/>
  <c r="CD27" i="7" s="1"/>
  <c r="T27" i="7"/>
  <c r="CF27" i="7" s="1"/>
  <c r="P27" i="7"/>
  <c r="CB27" i="7" s="1"/>
  <c r="O27" i="7"/>
  <c r="S26" i="7"/>
  <c r="CE26" i="7" s="1"/>
  <c r="O26" i="7"/>
  <c r="Q26" i="7"/>
  <c r="T26" i="7"/>
  <c r="CF26" i="7" s="1"/>
  <c r="P26" i="7"/>
  <c r="CB26" i="7" s="1"/>
  <c r="R26" i="7"/>
  <c r="CD26" i="7" s="1"/>
  <c r="S32" i="7"/>
  <c r="CE32" i="7" s="1"/>
  <c r="O32" i="7"/>
  <c r="Q32" i="7"/>
  <c r="T32" i="7"/>
  <c r="CF32" i="7" s="1"/>
  <c r="P32" i="7"/>
  <c r="CB32" i="7" s="1"/>
  <c r="R32" i="7"/>
  <c r="CD32" i="7" s="1"/>
  <c r="CD29" i="7"/>
  <c r="T25" i="7"/>
  <c r="CF25" i="7" s="1"/>
  <c r="P25" i="7"/>
  <c r="CB25" i="7" s="1"/>
  <c r="Q25" i="7"/>
  <c r="S25" i="7"/>
  <c r="CE25" i="7" s="1"/>
  <c r="O25" i="7"/>
  <c r="R25" i="7"/>
  <c r="CD25" i="7" s="1"/>
  <c r="E25" i="7"/>
  <c r="E26" i="7"/>
  <c r="E27" i="7"/>
  <c r="E29" i="7"/>
  <c r="E32" i="7"/>
  <c r="E39" i="7"/>
  <c r="X104" i="24" l="1"/>
  <c r="AK103" i="24"/>
  <c r="CC32" i="7"/>
  <c r="CC25" i="7"/>
  <c r="CA32" i="7"/>
  <c r="CA27" i="7"/>
  <c r="CC26" i="7"/>
  <c r="CC27" i="7"/>
  <c r="CA25" i="7"/>
  <c r="CA26" i="7"/>
  <c r="K27" i="7"/>
  <c r="BF27" i="7" s="1"/>
  <c r="I27" i="7"/>
  <c r="BD27" i="7" s="1"/>
  <c r="G27" i="7"/>
  <c r="BB27" i="7" s="1"/>
  <c r="H27" i="7"/>
  <c r="BC27" i="7" s="1"/>
  <c r="F27" i="7"/>
  <c r="BA27" i="7" s="1"/>
  <c r="J27" i="7"/>
  <c r="BE27" i="7" s="1"/>
  <c r="J26" i="7"/>
  <c r="BE26" i="7" s="1"/>
  <c r="H26" i="7"/>
  <c r="BC26" i="7" s="1"/>
  <c r="F26" i="7"/>
  <c r="BA26" i="7" s="1"/>
  <c r="K26" i="7"/>
  <c r="BF26" i="7" s="1"/>
  <c r="I26" i="7"/>
  <c r="BD26" i="7" s="1"/>
  <c r="G26" i="7"/>
  <c r="BB26" i="7" s="1"/>
  <c r="H32" i="7"/>
  <c r="BC32" i="7" s="1"/>
  <c r="F32" i="7"/>
  <c r="BA32" i="7" s="1"/>
  <c r="J32" i="7"/>
  <c r="BE32" i="7" s="1"/>
  <c r="I32" i="7"/>
  <c r="BD32" i="7" s="1"/>
  <c r="G32" i="7"/>
  <c r="BB32" i="7" s="1"/>
  <c r="K32" i="7"/>
  <c r="BF32" i="7" s="1"/>
  <c r="BF29" i="7"/>
  <c r="BA29" i="7"/>
  <c r="BC29" i="7"/>
  <c r="BE29" i="7"/>
  <c r="BD29" i="7"/>
  <c r="K25" i="7"/>
  <c r="BF25" i="7" s="1"/>
  <c r="I25" i="7"/>
  <c r="BD25" i="7" s="1"/>
  <c r="F25" i="7"/>
  <c r="BA25" i="7" s="1"/>
  <c r="J25" i="7"/>
  <c r="BE25" i="7" s="1"/>
  <c r="H25" i="7"/>
  <c r="BC25" i="7" s="1"/>
  <c r="G25" i="7"/>
  <c r="BB25" i="7" s="1"/>
  <c r="M32" i="7" l="1"/>
  <c r="J61" i="2" s="1"/>
  <c r="M26" i="7"/>
  <c r="J25" i="2" s="1"/>
  <c r="M27" i="7"/>
  <c r="J27" i="2" s="1"/>
  <c r="J26" i="2" s="1"/>
  <c r="M25" i="7"/>
  <c r="J19" i="2" s="1"/>
  <c r="D32" i="7"/>
  <c r="D26" i="7"/>
  <c r="D27" i="7"/>
  <c r="D25" i="7"/>
  <c r="J18" i="2" l="1"/>
  <c r="AH56" i="24"/>
  <c r="J24" i="2"/>
  <c r="J23" i="2" s="1"/>
  <c r="X62" i="24" s="1"/>
  <c r="X64" i="24"/>
  <c r="K33" i="17"/>
  <c r="K36" i="17"/>
  <c r="K33" i="16"/>
  <c r="K36" i="16"/>
  <c r="K33" i="15"/>
  <c r="K36" i="15"/>
  <c r="K33" i="5"/>
  <c r="K36" i="5"/>
  <c r="J33" i="4"/>
  <c r="K33" i="4" s="1"/>
  <c r="J36" i="4"/>
  <c r="K36" i="4" s="1"/>
  <c r="AV3" i="22"/>
  <c r="K33" i="3" s="1"/>
  <c r="AU3" i="22"/>
  <c r="K36" i="3" s="1"/>
  <c r="J24" i="4" l="1"/>
  <c r="K24" i="4" s="1"/>
  <c r="I11" i="4" s="1"/>
  <c r="J24" i="16"/>
  <c r="K24" i="16" s="1"/>
  <c r="J11" i="16" s="1"/>
  <c r="I11" i="16" s="1"/>
  <c r="J24" i="17"/>
  <c r="K24" i="17" s="1"/>
  <c r="J11" i="17" s="1"/>
  <c r="I11" i="17" s="1"/>
  <c r="J24" i="3"/>
  <c r="K24" i="3" s="1"/>
  <c r="J11" i="3" s="1"/>
  <c r="I11" i="3" s="1"/>
  <c r="K11" i="3" s="1"/>
  <c r="J24" i="15"/>
  <c r="K24" i="15" s="1"/>
  <c r="J11" i="15" s="1"/>
  <c r="I11" i="15" s="1"/>
  <c r="J24" i="5"/>
  <c r="K24" i="5" s="1"/>
  <c r="J11" i="5" s="1"/>
  <c r="I11" i="5" s="1"/>
  <c r="K11" i="5" s="1"/>
  <c r="P34" i="7"/>
  <c r="CB34" i="7" s="1"/>
  <c r="M34" i="7" s="1"/>
  <c r="J58" i="2" s="1"/>
  <c r="G34" i="7"/>
  <c r="BB34" i="7" s="1"/>
  <c r="D34" i="7" s="1"/>
  <c r="P33" i="7"/>
  <c r="CB33" i="7" s="1"/>
  <c r="M33" i="7" s="1"/>
  <c r="J62" i="2" s="1"/>
  <c r="J60" i="2" s="1"/>
  <c r="G33" i="7"/>
  <c r="BB33" i="7" s="1"/>
  <c r="D33" i="7" s="1"/>
  <c r="P30" i="7"/>
  <c r="CB30" i="7" s="1"/>
  <c r="M30" i="7" s="1"/>
  <c r="J40" i="2" s="1"/>
  <c r="AB64" i="24" s="1"/>
  <c r="G30" i="7"/>
  <c r="BB30" i="7" s="1"/>
  <c r="D30" i="7" s="1"/>
  <c r="P28" i="7"/>
  <c r="CB28" i="7" s="1"/>
  <c r="M28" i="7" s="1"/>
  <c r="J34" i="2" s="1"/>
  <c r="G28" i="7"/>
  <c r="BB28" i="7" s="1"/>
  <c r="D28" i="7" s="1"/>
  <c r="P23" i="7"/>
  <c r="CB23" i="7" s="1"/>
  <c r="M23" i="7" s="1"/>
  <c r="J39" i="2" s="1"/>
  <c r="G23" i="7"/>
  <c r="BB23" i="7" s="1"/>
  <c r="D23" i="7" s="1"/>
  <c r="P20" i="7"/>
  <c r="CB20" i="7" s="1"/>
  <c r="M20" i="7" s="1"/>
  <c r="J16" i="2" s="1"/>
  <c r="AF54" i="24" s="1"/>
  <c r="G20" i="7"/>
  <c r="BB20" i="7" s="1"/>
  <c r="D20" i="7" s="1"/>
  <c r="P19" i="7"/>
  <c r="CB19" i="7" s="1"/>
  <c r="M19" i="7" s="1"/>
  <c r="J15" i="2" s="1"/>
  <c r="G19" i="7"/>
  <c r="BB19" i="7" s="1"/>
  <c r="D19" i="7" s="1"/>
  <c r="P7" i="7"/>
  <c r="CB7" i="7" s="1"/>
  <c r="M7" i="7" s="1"/>
  <c r="J48" i="2" s="1"/>
  <c r="G7" i="7"/>
  <c r="BB7" i="7" s="1"/>
  <c r="D7" i="7" s="1"/>
  <c r="K11" i="17" l="1"/>
  <c r="K11" i="16"/>
  <c r="K11" i="15"/>
  <c r="K11" i="4"/>
  <c r="J38" i="2"/>
  <c r="J33" i="2"/>
  <c r="Y50" i="24"/>
  <c r="X50" i="24"/>
  <c r="BF22" i="7"/>
  <c r="K22" i="7"/>
  <c r="T22" i="7"/>
  <c r="CF22" i="7"/>
  <c r="S13" i="7"/>
  <c r="CE13" i="7"/>
  <c r="BE22" i="7"/>
  <c r="J22" i="7"/>
  <c r="CE22" i="7"/>
  <c r="S22" i="7"/>
  <c r="BD22" i="7"/>
  <c r="I22" i="7"/>
  <c r="R22" i="7"/>
  <c r="CD22" i="7"/>
  <c r="Q22" i="7"/>
  <c r="CC22" i="7"/>
  <c r="BC22" i="7"/>
  <c r="H22" i="7"/>
  <c r="CB35" i="7"/>
  <c r="M35" i="7" s="1"/>
  <c r="J32" i="2" s="1"/>
  <c r="G11" i="7"/>
  <c r="P31" i="7"/>
  <c r="BB10" i="7"/>
  <c r="D10" i="7" s="1"/>
  <c r="G10" i="7"/>
  <c r="CB11" i="7"/>
  <c r="M11" i="7" s="1"/>
  <c r="J56" i="2" s="1"/>
  <c r="P11" i="7"/>
  <c r="BB11" i="7"/>
  <c r="D11" i="7" s="1"/>
  <c r="G8" i="7"/>
  <c r="CB8" i="7"/>
  <c r="M8" i="7" s="1"/>
  <c r="J42" i="2" s="1"/>
  <c r="J41" i="2" s="1"/>
  <c r="P8" i="7"/>
  <c r="CB10" i="7"/>
  <c r="M10" i="7" s="1"/>
  <c r="J55" i="2" s="1"/>
  <c r="P10" i="7"/>
  <c r="CB12" i="7"/>
  <c r="M12" i="7" s="1"/>
  <c r="J57" i="2" s="1"/>
  <c r="P12" i="7"/>
  <c r="CB29" i="7"/>
  <c r="M29" i="7" s="1"/>
  <c r="J37" i="2" s="1"/>
  <c r="AB62" i="24" s="1"/>
  <c r="G29" i="7"/>
  <c r="BB29" i="7" s="1"/>
  <c r="D29" i="7" s="1"/>
  <c r="BB35" i="7"/>
  <c r="D35" i="7" s="1"/>
  <c r="G35" i="7"/>
  <c r="CB24" i="7"/>
  <c r="M24" i="7" s="1"/>
  <c r="J45" i="2" s="1"/>
  <c r="P24" i="7"/>
  <c r="J59" i="2"/>
  <c r="BB12" i="7"/>
  <c r="D12" i="7" s="1"/>
  <c r="G12" i="7"/>
  <c r="CB18" i="7"/>
  <c r="M18" i="7" s="1"/>
  <c r="J21" i="2" s="1"/>
  <c r="P18" i="7"/>
  <c r="P21" i="7"/>
  <c r="CB21" i="7"/>
  <c r="M21" i="7" s="1"/>
  <c r="J65" i="2" s="1"/>
  <c r="J64" i="2" s="1"/>
  <c r="BB22" i="7"/>
  <c r="G22" i="7"/>
  <c r="G24" i="7"/>
  <c r="BB24" i="7"/>
  <c r="D24" i="7" s="1"/>
  <c r="G31" i="7"/>
  <c r="BB31" i="7"/>
  <c r="D31" i="7" s="1"/>
  <c r="F22" i="7"/>
  <c r="BA22" i="7"/>
  <c r="CA22" i="7"/>
  <c r="O22" i="7"/>
  <c r="J31" i="2" l="1"/>
  <c r="Z64" i="24"/>
  <c r="J44" i="2"/>
  <c r="J43" i="2" s="1"/>
  <c r="AF60" i="24"/>
  <c r="J20" i="2"/>
  <c r="AK59" i="24"/>
  <c r="CB22" i="7"/>
  <c r="M22" i="7" s="1"/>
  <c r="J36" i="2" s="1"/>
  <c r="J35" i="2" s="1"/>
  <c r="BB8" i="7"/>
  <c r="D8" i="7" s="1"/>
  <c r="D39" i="7"/>
  <c r="J11" i="2"/>
  <c r="T13" i="7"/>
  <c r="CF13" i="7"/>
  <c r="R13" i="7"/>
  <c r="CD13" i="7"/>
  <c r="Q13" i="7"/>
  <c r="CC13" i="7"/>
  <c r="CB31" i="7"/>
  <c r="M31" i="7" s="1"/>
  <c r="J53" i="2" s="1"/>
  <c r="J52" i="2" s="1"/>
  <c r="P22" i="7"/>
  <c r="P35" i="7"/>
  <c r="J54" i="2"/>
  <c r="BB21" i="7"/>
  <c r="D21" i="7" s="1"/>
  <c r="G21" i="7"/>
  <c r="BB18" i="7"/>
  <c r="D18" i="7" s="1"/>
  <c r="G18" i="7"/>
  <c r="J63" i="2"/>
  <c r="J17" i="2"/>
  <c r="AF56" i="24" s="1"/>
  <c r="BB14" i="7"/>
  <c r="D14" i="7" s="1"/>
  <c r="G14" i="7"/>
  <c r="P13" i="7"/>
  <c r="CB13" i="7"/>
  <c r="G39" i="7"/>
  <c r="CB14" i="7"/>
  <c r="M14" i="7" s="1"/>
  <c r="J49" i="2" s="1"/>
  <c r="J47" i="2" s="1"/>
  <c r="P14" i="7"/>
  <c r="D22" i="7"/>
  <c r="P39" i="7"/>
  <c r="CA13" i="7"/>
  <c r="O13" i="7"/>
  <c r="J10" i="2" l="1"/>
  <c r="AB56" i="24"/>
  <c r="Z56" i="24"/>
  <c r="M13" i="7"/>
  <c r="J14" i="2" s="1"/>
  <c r="S9" i="7"/>
  <c r="CE9" i="7"/>
  <c r="J30" i="2"/>
  <c r="Z62" i="24" s="1"/>
  <c r="CD9" i="7"/>
  <c r="R9" i="7"/>
  <c r="J51" i="2"/>
  <c r="J50" i="2" s="1"/>
  <c r="Q9" i="7"/>
  <c r="CC9" i="7"/>
  <c r="J46" i="2"/>
  <c r="AF62" i="24" s="1"/>
  <c r="CA9" i="7"/>
  <c r="O9" i="7"/>
  <c r="S1" i="7"/>
  <c r="Q1" i="7" l="1"/>
  <c r="O1" i="7"/>
  <c r="R1" i="7"/>
  <c r="T1" i="7"/>
  <c r="P1" i="7"/>
  <c r="CF9" i="7"/>
  <c r="T9" i="7"/>
  <c r="J22" i="2"/>
  <c r="X60" i="24" s="1"/>
  <c r="CB9" i="7"/>
  <c r="P9" i="7"/>
  <c r="M9" i="7" l="1"/>
  <c r="J13" i="2" s="1"/>
  <c r="J12" i="2" s="1"/>
  <c r="J9" i="2" s="1"/>
  <c r="X56" i="24" s="1"/>
  <c r="O2" i="7"/>
  <c r="S2" i="7"/>
  <c r="P2" i="7"/>
  <c r="Q2" i="7"/>
  <c r="T2" i="7"/>
  <c r="R2" i="7"/>
  <c r="F14" i="23"/>
  <c r="F13" i="23"/>
  <c r="J8" i="2" l="1"/>
  <c r="J7" i="2" s="1"/>
  <c r="G65" i="2"/>
  <c r="F65" i="2"/>
  <c r="E65" i="2"/>
  <c r="H62" i="2"/>
  <c r="G62" i="2"/>
  <c r="F62" i="2"/>
  <c r="E62" i="2"/>
  <c r="H61" i="2"/>
  <c r="G61" i="2"/>
  <c r="F61" i="2"/>
  <c r="E61" i="2"/>
  <c r="G58" i="2"/>
  <c r="F58" i="2"/>
  <c r="E58" i="2"/>
  <c r="G57" i="2"/>
  <c r="F57" i="2"/>
  <c r="E57" i="2"/>
  <c r="G56" i="2"/>
  <c r="F56" i="2"/>
  <c r="E56" i="2"/>
  <c r="G55" i="2"/>
  <c r="F55" i="2"/>
  <c r="E55" i="2"/>
  <c r="H53" i="2"/>
  <c r="G53" i="2"/>
  <c r="F53" i="2"/>
  <c r="E53" i="2"/>
  <c r="G49" i="2"/>
  <c r="F49" i="2"/>
  <c r="E49" i="2"/>
  <c r="G48" i="2"/>
  <c r="F48" i="2"/>
  <c r="E48" i="2"/>
  <c r="G45" i="2"/>
  <c r="F45" i="2"/>
  <c r="E45" i="2"/>
  <c r="G42" i="2"/>
  <c r="F42" i="2"/>
  <c r="E42" i="2"/>
  <c r="H40" i="2"/>
  <c r="AB16" i="24" s="1"/>
  <c r="G40" i="2"/>
  <c r="F40" i="2"/>
  <c r="E40" i="2"/>
  <c r="G39" i="2"/>
  <c r="F39" i="2"/>
  <c r="E39" i="2"/>
  <c r="H37" i="2"/>
  <c r="AB14" i="24" s="1"/>
  <c r="G37" i="2"/>
  <c r="F37" i="2"/>
  <c r="E37" i="2"/>
  <c r="G36" i="2"/>
  <c r="F36" i="2"/>
  <c r="E36" i="2"/>
  <c r="G34" i="2"/>
  <c r="F34" i="2"/>
  <c r="E34" i="2"/>
  <c r="G32" i="2"/>
  <c r="F32" i="2"/>
  <c r="E32" i="2"/>
  <c r="G27" i="2"/>
  <c r="F27" i="2"/>
  <c r="E27" i="2"/>
  <c r="G25" i="2"/>
  <c r="F25" i="2"/>
  <c r="E25" i="2"/>
  <c r="H21" i="2"/>
  <c r="AK11" i="24" s="1"/>
  <c r="G21" i="2"/>
  <c r="F21" i="2"/>
  <c r="E21" i="2"/>
  <c r="G19" i="2"/>
  <c r="F19" i="2"/>
  <c r="E19" i="2"/>
  <c r="G16" i="2"/>
  <c r="F16" i="2"/>
  <c r="E16" i="2"/>
  <c r="H15" i="2"/>
  <c r="G15" i="2"/>
  <c r="F15" i="2"/>
  <c r="E15" i="2"/>
  <c r="G14" i="2"/>
  <c r="F14" i="2"/>
  <c r="E14" i="2"/>
  <c r="G13" i="2"/>
  <c r="F13" i="2"/>
  <c r="E13" i="2"/>
  <c r="G11" i="2"/>
  <c r="F11" i="2"/>
  <c r="E11" i="2"/>
  <c r="G6" i="2"/>
  <c r="F6" i="2"/>
  <c r="E6" i="2"/>
  <c r="X74" i="24" l="1"/>
  <c r="X26" i="24"/>
  <c r="AF70" i="24"/>
  <c r="AF22" i="24"/>
  <c r="X54" i="24"/>
  <c r="AK53" i="24"/>
  <c r="H60" i="2"/>
  <c r="H52" i="2"/>
  <c r="H20" i="2"/>
  <c r="H59" i="2" l="1"/>
  <c r="AB72" i="24" l="1"/>
  <c r="AB24" i="24"/>
  <c r="V519" i="22"/>
  <c r="U519" i="22"/>
  <c r="V518" i="22"/>
  <c r="U518" i="22"/>
  <c r="V517" i="22"/>
  <c r="U517" i="22"/>
  <c r="V516" i="22"/>
  <c r="U516" i="22"/>
  <c r="V515" i="22"/>
  <c r="U515" i="22"/>
  <c r="V514" i="22"/>
  <c r="U514" i="22"/>
  <c r="V513" i="22"/>
  <c r="U513" i="22"/>
  <c r="V512" i="22"/>
  <c r="U512" i="22"/>
  <c r="V511" i="22"/>
  <c r="U511" i="22"/>
  <c r="V510" i="22"/>
  <c r="U510" i="22"/>
  <c r="V509" i="22"/>
  <c r="U509" i="22"/>
  <c r="V508" i="22"/>
  <c r="U508" i="22"/>
  <c r="V507" i="22"/>
  <c r="U507" i="22"/>
  <c r="V506" i="22"/>
  <c r="U506" i="22"/>
  <c r="V145" i="22"/>
  <c r="U145" i="22"/>
  <c r="V45" i="22"/>
  <c r="U45" i="22"/>
  <c r="V144" i="22"/>
  <c r="U144" i="22"/>
  <c r="V44" i="22"/>
  <c r="U44" i="22"/>
  <c r="V143" i="22"/>
  <c r="U143" i="22"/>
  <c r="V43" i="22"/>
  <c r="U43" i="22"/>
  <c r="V142" i="22"/>
  <c r="U142" i="22"/>
  <c r="V42" i="22"/>
  <c r="U42" i="22"/>
  <c r="V141" i="22"/>
  <c r="U141" i="22"/>
  <c r="V41" i="22"/>
  <c r="U41" i="22"/>
  <c r="V140" i="22"/>
  <c r="U140" i="22"/>
  <c r="V40" i="22"/>
  <c r="U40" i="22"/>
  <c r="V139" i="22"/>
  <c r="U139" i="22"/>
  <c r="V39" i="22"/>
  <c r="U39" i="22"/>
  <c r="V138" i="22"/>
  <c r="U138" i="22"/>
  <c r="V38" i="22"/>
  <c r="U38" i="22"/>
  <c r="V137" i="22"/>
  <c r="U137" i="22"/>
  <c r="V37" i="22"/>
  <c r="U37" i="22"/>
  <c r="V136" i="22"/>
  <c r="U136" i="22"/>
  <c r="V36" i="22"/>
  <c r="U36" i="22"/>
  <c r="V135" i="22"/>
  <c r="U135" i="22"/>
  <c r="V35" i="22"/>
  <c r="U35" i="22"/>
  <c r="V134" i="22"/>
  <c r="U134" i="22"/>
  <c r="V34" i="22"/>
  <c r="U34" i="22"/>
  <c r="V133" i="22"/>
  <c r="U133" i="22"/>
  <c r="V33" i="22"/>
  <c r="U33" i="22"/>
  <c r="V132" i="22"/>
  <c r="U132" i="22"/>
  <c r="V32" i="22"/>
  <c r="U32" i="22"/>
  <c r="V131" i="22"/>
  <c r="U131" i="22"/>
  <c r="V31" i="22"/>
  <c r="U31" i="22"/>
  <c r="V130" i="22"/>
  <c r="U130" i="22"/>
  <c r="V30" i="22"/>
  <c r="U30" i="22"/>
  <c r="V129" i="22"/>
  <c r="U129" i="22"/>
  <c r="V29" i="22"/>
  <c r="U29" i="22"/>
  <c r="V128" i="22"/>
  <c r="U128" i="22"/>
  <c r="V28" i="22"/>
  <c r="U28" i="22"/>
  <c r="V127" i="22"/>
  <c r="U127" i="22"/>
  <c r="V27" i="22"/>
  <c r="U27" i="22"/>
  <c r="V126" i="22"/>
  <c r="U126" i="22"/>
  <c r="V26" i="22"/>
  <c r="U26" i="22"/>
  <c r="V125" i="22"/>
  <c r="U125" i="22"/>
  <c r="V25" i="22"/>
  <c r="U25" i="22"/>
  <c r="V124" i="22"/>
  <c r="U124" i="22"/>
  <c r="V24" i="22"/>
  <c r="U24" i="22"/>
  <c r="V123" i="22"/>
  <c r="U123" i="22"/>
  <c r="V23" i="22"/>
  <c r="U23" i="22"/>
  <c r="V122" i="22"/>
  <c r="U122" i="22"/>
  <c r="V22" i="22"/>
  <c r="U22" i="22"/>
  <c r="V121" i="22"/>
  <c r="U121" i="22"/>
  <c r="V21" i="22"/>
  <c r="U21" i="22"/>
  <c r="V120" i="22"/>
  <c r="U120" i="22"/>
  <c r="V20" i="22"/>
  <c r="U20" i="22"/>
  <c r="V319" i="22"/>
  <c r="U319" i="22"/>
  <c r="V119" i="22"/>
  <c r="U119" i="22"/>
  <c r="V19" i="22"/>
  <c r="U19" i="22"/>
  <c r="V418" i="22"/>
  <c r="U418" i="22"/>
  <c r="V318" i="22"/>
  <c r="U318" i="22"/>
  <c r="V118" i="22"/>
  <c r="U118" i="22"/>
  <c r="V18" i="22"/>
  <c r="U18" i="22"/>
  <c r="V417" i="22"/>
  <c r="U417" i="22"/>
  <c r="V317" i="22"/>
  <c r="U317" i="22"/>
  <c r="V117" i="22"/>
  <c r="U117" i="22"/>
  <c r="V17" i="22"/>
  <c r="U17" i="22"/>
  <c r="V416" i="22"/>
  <c r="U416" i="22"/>
  <c r="V316" i="22"/>
  <c r="U316" i="22"/>
  <c r="V116" i="22"/>
  <c r="U116" i="22"/>
  <c r="V16" i="22"/>
  <c r="U16" i="22"/>
  <c r="V415" i="22"/>
  <c r="U415" i="22"/>
  <c r="V315" i="22"/>
  <c r="U315" i="22"/>
  <c r="V215" i="22"/>
  <c r="U215" i="22"/>
  <c r="V115" i="22"/>
  <c r="U115" i="22"/>
  <c r="V15" i="22"/>
  <c r="U15" i="22"/>
  <c r="V414" i="22"/>
  <c r="U414" i="22"/>
  <c r="V314" i="22"/>
  <c r="U314" i="22"/>
  <c r="V214" i="22"/>
  <c r="U214" i="22"/>
  <c r="V114" i="22"/>
  <c r="U114" i="22"/>
  <c r="V14" i="22"/>
  <c r="U14" i="22"/>
  <c r="V413" i="22"/>
  <c r="U413" i="22"/>
  <c r="V313" i="22"/>
  <c r="U313" i="22"/>
  <c r="V213" i="22"/>
  <c r="U213" i="22"/>
  <c r="V113" i="22"/>
  <c r="U113" i="22"/>
  <c r="V13" i="22"/>
  <c r="U13" i="22"/>
  <c r="V412" i="22"/>
  <c r="U412" i="22"/>
  <c r="V312" i="22"/>
  <c r="U312" i="22"/>
  <c r="V212" i="22"/>
  <c r="U212" i="22"/>
  <c r="V112" i="22"/>
  <c r="U112" i="22"/>
  <c r="V12" i="22"/>
  <c r="U12" i="22"/>
  <c r="V411" i="22"/>
  <c r="U411" i="22"/>
  <c r="V311" i="22"/>
  <c r="U311" i="22"/>
  <c r="V211" i="22"/>
  <c r="U211" i="22"/>
  <c r="V111" i="22"/>
  <c r="U111" i="22"/>
  <c r="V11" i="22"/>
  <c r="U11" i="22"/>
  <c r="V410" i="22"/>
  <c r="U410" i="22"/>
  <c r="V310" i="22"/>
  <c r="U310" i="22"/>
  <c r="V210" i="22"/>
  <c r="U210" i="22"/>
  <c r="V110" i="22"/>
  <c r="U110" i="22"/>
  <c r="V10" i="22"/>
  <c r="U10" i="22"/>
  <c r="V409" i="22"/>
  <c r="U409" i="22"/>
  <c r="V309" i="22"/>
  <c r="U309" i="22"/>
  <c r="V209" i="22"/>
  <c r="U209" i="22"/>
  <c r="V109" i="22"/>
  <c r="U109" i="22"/>
  <c r="V9" i="22"/>
  <c r="U9" i="22"/>
  <c r="V408" i="22"/>
  <c r="U408" i="22"/>
  <c r="V308" i="22"/>
  <c r="U308" i="22"/>
  <c r="V208" i="22"/>
  <c r="U208" i="22"/>
  <c r="V108" i="22"/>
  <c r="U108" i="22"/>
  <c r="V8" i="22"/>
  <c r="U8" i="22"/>
  <c r="V407" i="22"/>
  <c r="U407" i="22"/>
  <c r="V307" i="22"/>
  <c r="U307" i="22"/>
  <c r="V207" i="22"/>
  <c r="U207" i="22"/>
  <c r="V107" i="22"/>
  <c r="U107" i="22"/>
  <c r="V7" i="22"/>
  <c r="U7" i="22"/>
  <c r="V406" i="22"/>
  <c r="U406" i="22"/>
  <c r="V306" i="22"/>
  <c r="U306" i="22"/>
  <c r="V206" i="22"/>
  <c r="V203" i="22" s="1"/>
  <c r="F33" i="5" s="1"/>
  <c r="G33" i="5" s="1"/>
  <c r="U206" i="22"/>
  <c r="V106" i="22"/>
  <c r="U106" i="22"/>
  <c r="V6" i="22"/>
  <c r="V3" i="22" s="1"/>
  <c r="F33" i="3" s="1"/>
  <c r="G33" i="3" s="1"/>
  <c r="U6" i="22"/>
  <c r="U303" i="22" l="1"/>
  <c r="F36" i="15" s="1"/>
  <c r="G36" i="15" s="1"/>
  <c r="U103" i="22"/>
  <c r="F36" i="4" s="1"/>
  <c r="G36" i="4" s="1"/>
  <c r="V403" i="22"/>
  <c r="F33" i="16" s="1"/>
  <c r="G33" i="16" s="1"/>
  <c r="V503" i="22"/>
  <c r="F33" i="17" s="1"/>
  <c r="G33" i="17" s="1"/>
  <c r="V103" i="22"/>
  <c r="F33" i="4" s="1"/>
  <c r="G33" i="4" s="1"/>
  <c r="F24" i="4" s="1"/>
  <c r="V303" i="22"/>
  <c r="F33" i="15" s="1"/>
  <c r="G33" i="15" s="1"/>
  <c r="F24" i="15" s="1"/>
  <c r="U3" i="22"/>
  <c r="F36" i="3" s="1"/>
  <c r="G36" i="3" s="1"/>
  <c r="F24" i="3" s="1"/>
  <c r="U203" i="22"/>
  <c r="F36" i="5" s="1"/>
  <c r="G36" i="5" s="1"/>
  <c r="F24" i="5" s="1"/>
  <c r="U403" i="22"/>
  <c r="F36" i="16" s="1"/>
  <c r="G36" i="16" s="1"/>
  <c r="U503" i="22"/>
  <c r="F36" i="17" s="1"/>
  <c r="G36" i="17" s="1"/>
  <c r="H57" i="2"/>
  <c r="F24" i="17" l="1"/>
  <c r="BF13" i="7" s="1"/>
  <c r="F24" i="16"/>
  <c r="G24" i="16" s="1"/>
  <c r="F11" i="16" s="1"/>
  <c r="G24" i="5"/>
  <c r="F11" i="5" s="1"/>
  <c r="H13" i="7"/>
  <c r="BC13" i="7"/>
  <c r="G24" i="3"/>
  <c r="F11" i="3" s="1"/>
  <c r="BA13" i="7"/>
  <c r="F13" i="7"/>
  <c r="G24" i="15"/>
  <c r="F11" i="15" s="1"/>
  <c r="BD13" i="7"/>
  <c r="I13" i="7"/>
  <c r="G24" i="4"/>
  <c r="F11" i="4" s="1"/>
  <c r="BB13" i="7"/>
  <c r="G13" i="7"/>
  <c r="H39" i="2"/>
  <c r="H38" i="2" s="1"/>
  <c r="G24" i="17" l="1"/>
  <c r="F11" i="17" s="1"/>
  <c r="K1" i="7" s="1"/>
  <c r="K13" i="7"/>
  <c r="BE13" i="7"/>
  <c r="D13" i="7" s="1"/>
  <c r="H14" i="2" s="1"/>
  <c r="J13" i="7"/>
  <c r="E11" i="16"/>
  <c r="G11" i="16" s="1"/>
  <c r="J1" i="7"/>
  <c r="E11" i="4"/>
  <c r="G11" i="4" s="1"/>
  <c r="G1" i="7"/>
  <c r="E11" i="3"/>
  <c r="G11" i="3" s="1"/>
  <c r="F1" i="7"/>
  <c r="E11" i="15"/>
  <c r="G11" i="15" s="1"/>
  <c r="I1" i="7"/>
  <c r="E11" i="5"/>
  <c r="G11" i="5" s="1"/>
  <c r="H1" i="7"/>
  <c r="H16" i="2"/>
  <c r="AF6" i="24" s="1"/>
  <c r="H32" i="2"/>
  <c r="E11" i="17" l="1"/>
  <c r="G11" i="17" s="1"/>
  <c r="G2" i="7"/>
  <c r="J2" i="7"/>
  <c r="F2" i="7"/>
  <c r="G9" i="7"/>
  <c r="BA9" i="7"/>
  <c r="H2" i="7"/>
  <c r="BC9" i="7"/>
  <c r="I9" i="7"/>
  <c r="BB9" i="7"/>
  <c r="BE9" i="7"/>
  <c r="I2" i="7"/>
  <c r="J9" i="7"/>
  <c r="H9" i="7"/>
  <c r="BD9" i="7"/>
  <c r="F9" i="7"/>
  <c r="H31" i="2"/>
  <c r="Z16" i="24"/>
  <c r="H45" i="2"/>
  <c r="H11" i="2"/>
  <c r="H42" i="2"/>
  <c r="H41" i="2" s="1"/>
  <c r="H36" i="2"/>
  <c r="H35" i="2" s="1"/>
  <c r="H65" i="2"/>
  <c r="H64" i="2" s="1"/>
  <c r="H19" i="2"/>
  <c r="H48" i="2"/>
  <c r="BF9" i="7" l="1"/>
  <c r="D9" i="7" s="1"/>
  <c r="K2" i="7"/>
  <c r="K9" i="7"/>
  <c r="H44" i="2"/>
  <c r="H43" i="2" s="1"/>
  <c r="AF12" i="24"/>
  <c r="H18" i="2"/>
  <c r="AH8" i="24"/>
  <c r="H10" i="2"/>
  <c r="AB8" i="24"/>
  <c r="Z8" i="24"/>
  <c r="H17" i="2"/>
  <c r="AF8" i="24" s="1"/>
  <c r="H63" i="2"/>
  <c r="H25" i="2"/>
  <c r="AB18" i="24" l="1"/>
  <c r="AB66" i="24"/>
  <c r="AF72" i="24"/>
  <c r="AF24" i="24"/>
  <c r="H24" i="2"/>
  <c r="X16" i="24"/>
  <c r="H49" i="2"/>
  <c r="H47" i="2" l="1"/>
  <c r="H46" i="2" s="1"/>
  <c r="AF14" i="24" s="1"/>
  <c r="AK69" i="24"/>
  <c r="AK21" i="24"/>
  <c r="H55" i="2"/>
  <c r="H58" i="2" l="1"/>
  <c r="H34" i="2"/>
  <c r="AB22" i="24" l="1"/>
  <c r="AB70" i="24"/>
  <c r="H33" i="2"/>
  <c r="H30" i="2" s="1"/>
  <c r="Z14" i="24" s="1"/>
  <c r="Z66" i="24"/>
  <c r="Z18" i="24"/>
  <c r="H27" i="2"/>
  <c r="H26" i="2" l="1"/>
  <c r="X66" i="24"/>
  <c r="X18" i="24"/>
  <c r="H23" i="2"/>
  <c r="X14" i="24" s="1"/>
  <c r="H56" i="2"/>
  <c r="H54" i="2" s="1"/>
  <c r="H13" i="2"/>
  <c r="H12" i="2" s="1"/>
  <c r="H22" i="2" l="1"/>
  <c r="X12" i="24" s="1"/>
  <c r="H9" i="2"/>
  <c r="X8" i="24" s="1"/>
  <c r="H51" i="2"/>
  <c r="X72" i="24" l="1"/>
  <c r="X24" i="24"/>
  <c r="H50" i="2"/>
  <c r="H8" i="2"/>
  <c r="X6" i="24" s="1"/>
  <c r="X70" i="24" l="1"/>
  <c r="X22" i="24"/>
  <c r="H7" i="2"/>
  <c r="AK5" i="24" s="1"/>
</calcChain>
</file>

<file path=xl/sharedStrings.xml><?xml version="1.0" encoding="utf-8"?>
<sst xmlns="http://schemas.openxmlformats.org/spreadsheetml/2006/main" count="4181" uniqueCount="710">
  <si>
    <t>Indicadores dos Programas de Calidade</t>
  </si>
  <si>
    <t>Meta</t>
  </si>
  <si>
    <t>Resultado</t>
  </si>
  <si>
    <t>I3</t>
  </si>
  <si>
    <t>DO-0205: Xestión da mobilidade</t>
  </si>
  <si>
    <t>I4</t>
  </si>
  <si>
    <t>I6</t>
  </si>
  <si>
    <t>PE-02 Xestión de PDI</t>
  </si>
  <si>
    <t>I7</t>
  </si>
  <si>
    <t>PE-01 Xestión do PAS</t>
  </si>
  <si>
    <t>I8</t>
  </si>
  <si>
    <t>DO-0201 Planificación e desenvolvemento da ensinanza</t>
  </si>
  <si>
    <t>%</t>
  </si>
  <si>
    <t>I9</t>
  </si>
  <si>
    <t>I10</t>
  </si>
  <si>
    <t>I11</t>
  </si>
  <si>
    <t xml:space="preserve">Distribución de alumnado por centros de prácticas </t>
  </si>
  <si>
    <t>DO-0204 Xestión de prácticas</t>
  </si>
  <si>
    <t>I12</t>
  </si>
  <si>
    <t>I13</t>
  </si>
  <si>
    <t>Indicadores institucionais da Universidade de Vigo</t>
  </si>
  <si>
    <t>Índice de satisfacción cos recursos materiais e servizos</t>
  </si>
  <si>
    <t>IA-01: Xestión dos recursos materiais e dos servizos</t>
  </si>
  <si>
    <t>DO-0203: Orientación do estudantado e atención ás NEAE</t>
  </si>
  <si>
    <t>DO-0204: Xestión das prácticas académicas</t>
  </si>
  <si>
    <t>Índice de satisfacción coa promoción da titulación e a información pública na web</t>
  </si>
  <si>
    <t>Indicadores do programa  estratéxico de centro</t>
  </si>
  <si>
    <t>MC-02: Xestión das queixas, suxestións e parabéns</t>
  </si>
  <si>
    <t>DO-0101: Deseño, verificación, modificación e acreditación das titulacións oficiais</t>
  </si>
  <si>
    <t>DO-0102: Seguimento e mellora das titulacións</t>
  </si>
  <si>
    <t>DO-0103: Suspensión e extinción dunha titulación</t>
  </si>
  <si>
    <t>DO-0202 Promoción das titulacións</t>
  </si>
  <si>
    <t>% Rexistros en estado completado na aplicación SGIC</t>
  </si>
  <si>
    <t xml:space="preserve"> Indicadores do programa estratexico do centro</t>
  </si>
  <si>
    <t>DE-01: Programación e desenvolvemento estratéxico</t>
  </si>
  <si>
    <t>Procesos Estratéxicos</t>
  </si>
  <si>
    <t>Dirección Estratéxica (DE)</t>
  </si>
  <si>
    <t>DE-01: Programación estratéxica</t>
  </si>
  <si>
    <t>DE-02: Seguimento e medición e DE-03: Revisión do sistema (IRD)</t>
  </si>
  <si>
    <t>Resultados de inserción laboral</t>
  </si>
  <si>
    <t>Taxa de abandono  (Egreso)</t>
  </si>
  <si>
    <t>Taxa de cambio de estudo</t>
  </si>
  <si>
    <t>Xestión da Calidade e mellora continua (MC)</t>
  </si>
  <si>
    <t>MC-02 Xestión QSPs</t>
  </si>
  <si>
    <t>MC-05 Medición satisfacción</t>
  </si>
  <si>
    <t>Procesos  Chave</t>
  </si>
  <si>
    <t>DO-01: Xestión dos programas formativos</t>
  </si>
  <si>
    <t>DO-0101 Titulacións</t>
  </si>
  <si>
    <t>DO-0102 Seguimento</t>
  </si>
  <si>
    <t>DO-0103 Extinción</t>
  </si>
  <si>
    <t xml:space="preserve">DO-02:Planificación e desenvolvemento do ensino </t>
  </si>
  <si>
    <t>DO-0201 Planificación</t>
  </si>
  <si>
    <t>Resultados EAD</t>
  </si>
  <si>
    <t>DO-0202 Promoción</t>
  </si>
  <si>
    <t>DO-0203 Orientación</t>
  </si>
  <si>
    <t>DO-0204 Prácticas</t>
  </si>
  <si>
    <t>DO-0205 Mobilidade</t>
  </si>
  <si>
    <t xml:space="preserve">DO-03: Información pública e rendemento de contas </t>
  </si>
  <si>
    <t>DO-0301: Información pública e rendemento de contas</t>
  </si>
  <si>
    <t>Xestión Académica (AC)</t>
  </si>
  <si>
    <t>Procesos Soporte</t>
  </si>
  <si>
    <t>Xestión do persoal (PE)</t>
  </si>
  <si>
    <t>PE-02 PDI</t>
  </si>
  <si>
    <t xml:space="preserve">PE-01 PAS </t>
  </si>
  <si>
    <t>Xestión Documental (XD)</t>
  </si>
  <si>
    <t>Xestión da infraestrutura (IA)</t>
  </si>
  <si>
    <t>IA-01 Recursos e servizos</t>
  </si>
  <si>
    <t>I5</t>
  </si>
  <si>
    <t>I3-1</t>
  </si>
  <si>
    <t>I3-2</t>
  </si>
  <si>
    <t>Resultados dos indicadores do SGC</t>
  </si>
  <si>
    <t>I7-1</t>
  </si>
  <si>
    <t>I7-2</t>
  </si>
  <si>
    <t>Indicadores de mobilidade do estudantado</t>
  </si>
  <si>
    <t xml:space="preserve">Indicadores de mobilidade do PDI </t>
  </si>
  <si>
    <t>I8-1</t>
  </si>
  <si>
    <t>I8-2</t>
  </si>
  <si>
    <t>Indicadores de resultados</t>
  </si>
  <si>
    <t>I10-1</t>
  </si>
  <si>
    <t>I10-2</t>
  </si>
  <si>
    <t>I10-3</t>
  </si>
  <si>
    <t>I10-4</t>
  </si>
  <si>
    <t>I10-5</t>
  </si>
  <si>
    <t>I10-6</t>
  </si>
  <si>
    <t>I10-7</t>
  </si>
  <si>
    <t>I10-8</t>
  </si>
  <si>
    <t>Denominación Indicador</t>
  </si>
  <si>
    <t>Taxa de graduación da titulación</t>
  </si>
  <si>
    <t>Taxa de eficiencia</t>
  </si>
  <si>
    <t>Taxa de éxito</t>
  </si>
  <si>
    <t>Taxa de avaliación</t>
  </si>
  <si>
    <t>Relación de Oferta / Demanda de prazas</t>
  </si>
  <si>
    <t>I11-1</t>
  </si>
  <si>
    <t>I11-2</t>
  </si>
  <si>
    <t>I11-3</t>
  </si>
  <si>
    <t>Procedimientos asociados</t>
  </si>
  <si>
    <t>Denominación</t>
  </si>
  <si>
    <t>I21</t>
  </si>
  <si>
    <t>I22</t>
  </si>
  <si>
    <t>I23</t>
  </si>
  <si>
    <t>I24</t>
  </si>
  <si>
    <t>I26</t>
  </si>
  <si>
    <t>I31</t>
  </si>
  <si>
    <t>I32</t>
  </si>
  <si>
    <t>I33</t>
  </si>
  <si>
    <t>I34</t>
  </si>
  <si>
    <t>I35</t>
  </si>
  <si>
    <t>I36</t>
  </si>
  <si>
    <t>I37</t>
  </si>
  <si>
    <t>I38</t>
  </si>
  <si>
    <t>I39</t>
  </si>
  <si>
    <t>% Participación do PDI do título en plans de formación</t>
  </si>
  <si>
    <t>% PDI do título avaliado polo programa DOCENTIA e resultados obtidos</t>
  </si>
  <si>
    <t>I23-1</t>
  </si>
  <si>
    <t>I23-2</t>
  </si>
  <si>
    <t>I23-3</t>
  </si>
  <si>
    <t>I24-1</t>
  </si>
  <si>
    <t>I24-2</t>
  </si>
  <si>
    <t>I26-1</t>
  </si>
  <si>
    <t>I26-2</t>
  </si>
  <si>
    <t>I26-3</t>
  </si>
  <si>
    <t>I26-4</t>
  </si>
  <si>
    <t>I40</t>
  </si>
  <si>
    <t>I41</t>
  </si>
  <si>
    <t>I42</t>
  </si>
  <si>
    <t>I43</t>
  </si>
  <si>
    <t>I50</t>
  </si>
  <si>
    <t>Nº Accións de promoción realizadas</t>
  </si>
  <si>
    <t>% Accións de Mellora finalizadas en prazo</t>
  </si>
  <si>
    <t>Media alumnos por grupo de docencia ou PDA</t>
  </si>
  <si>
    <t>I20</t>
  </si>
  <si>
    <t>I20-1</t>
  </si>
  <si>
    <t>I20-2</t>
  </si>
  <si>
    <t>I20-3</t>
  </si>
  <si>
    <t>I20-4</t>
  </si>
  <si>
    <t>I27</t>
  </si>
  <si>
    <t>I28</t>
  </si>
  <si>
    <t>I30</t>
  </si>
  <si>
    <t>I39-1</t>
  </si>
  <si>
    <t>I39-2</t>
  </si>
  <si>
    <t>XD-01: Control dos documentos e dos rexistros</t>
  </si>
  <si>
    <t>XD-01 Documentos e Rexistros</t>
  </si>
  <si>
    <t>Procesos</t>
  </si>
  <si>
    <t>Resultados do PDI avaliado</t>
  </si>
  <si>
    <t xml:space="preserve">Indicadores </t>
  </si>
  <si>
    <t>Cod</t>
  </si>
  <si>
    <t>Panel de indicadores- Cadro de mando</t>
  </si>
  <si>
    <t>DE-02  Seguimento e Medición;  Este indicador mostra os resultados do conxunto dos indicadores do cadro de mando</t>
  </si>
  <si>
    <t>DE-02  Seguimento e Medición; 
DE-03 Revisión do sistema pola dirección</t>
  </si>
  <si>
    <t>Titulación</t>
  </si>
  <si>
    <t>Centro</t>
  </si>
  <si>
    <t>Nº</t>
  </si>
  <si>
    <t>I25</t>
  </si>
  <si>
    <t>I44</t>
  </si>
  <si>
    <t>I45</t>
  </si>
  <si>
    <t>Nº PDI que imparte docencia en titulación</t>
  </si>
  <si>
    <t>Descripcion e Fonte de Información</t>
  </si>
  <si>
    <t>I10-9</t>
  </si>
  <si>
    <t>I10-10</t>
  </si>
  <si>
    <t>I10-11</t>
  </si>
  <si>
    <t>I10-12</t>
  </si>
  <si>
    <t>Taxa de éxito por materia</t>
  </si>
  <si>
    <t>DO-0301 Información Pública</t>
  </si>
  <si>
    <t>I39-3</t>
  </si>
  <si>
    <t>I39-4</t>
  </si>
  <si>
    <t>----</t>
  </si>
  <si>
    <t>-----</t>
  </si>
  <si>
    <t>I1-I2</t>
  </si>
  <si>
    <t xml:space="preserve">Taxa de Ocupación </t>
  </si>
  <si>
    <t>Taxa de Preferencia (só Graos)</t>
  </si>
  <si>
    <t>Taxa de Adecuación (só Graos)</t>
  </si>
  <si>
    <t xml:space="preserve">Nota media do acceso </t>
  </si>
  <si>
    <t>Nº de procedementos actualizados no curso académico</t>
  </si>
  <si>
    <t>I5-1</t>
  </si>
  <si>
    <t>I7-3</t>
  </si>
  <si>
    <t>% Participación do PAS do centro en plans de formación</t>
  </si>
  <si>
    <t>% Estudantes que participan en programas de mobilidade</t>
  </si>
  <si>
    <t>Nº PDI en plans de formación do título</t>
  </si>
  <si>
    <t>Nº PDI propio que participa en programas de mobilidade</t>
  </si>
  <si>
    <t>% de PDI que participa en programas de mobilidade</t>
  </si>
  <si>
    <t>Engadir a información na Folla Anexos do Cadro de Mando, sobre as taxas de rendemento das titulación que se pode obter na consulta REN. Rendemento por materia 
https://secretaria.uvigo.gal/uv/web/transparencia/informe/show/5/51/64</t>
  </si>
  <si>
    <t>Engadir a información na Folla Anexos do Cadro de Mando, sobre as taxas de Éxito das titulación que se pode obter na consulta REN. Rendemento por materia
https://secretaria.uvigo.gal/uv/web/transparencia/informe/show/5/51/64</t>
  </si>
  <si>
    <t>Panel de indicadores- Cadro de mando dos Procedementos de Calidade</t>
  </si>
  <si>
    <t>Nº Obxectivos conseguidos</t>
  </si>
  <si>
    <t>% Consecución</t>
  </si>
  <si>
    <t>I50-11</t>
  </si>
  <si>
    <t>I50-12</t>
  </si>
  <si>
    <t>I50-13</t>
  </si>
  <si>
    <t>I50-14</t>
  </si>
  <si>
    <t>I50-15</t>
  </si>
  <si>
    <t>I50-16</t>
  </si>
  <si>
    <t>I50-17</t>
  </si>
  <si>
    <t>I50-18</t>
  </si>
  <si>
    <t>I50-19</t>
  </si>
  <si>
    <t>I50-20</t>
  </si>
  <si>
    <t>Este indicador está establecido polo centro, e está asociado ao centro. Indicar o resultado e a meta asociada.</t>
  </si>
  <si>
    <t>Este indicador está establecido polo centro, e está asociado a esta titulación. Indicar o resultado e a meta asociada.</t>
  </si>
  <si>
    <t>DE-02  Seguimento e Medición</t>
  </si>
  <si>
    <t xml:space="preserve">Satisfacción do Profesorado cos recursos materiais e servizos </t>
  </si>
  <si>
    <t>Índice de satisfacción do Profesorado coas titulacións</t>
  </si>
  <si>
    <t>Taxa de abandono da titulación (CURSA)</t>
  </si>
  <si>
    <t xml:space="preserve">Satisfacción das Persoas tituladas cos recursos materiais e servizos </t>
  </si>
  <si>
    <t>Satisfacción do Profesorado  coa promoción da titulación e a información pública na web</t>
  </si>
  <si>
    <t>Satisfacción das Persoas tituladas  coa promoción da titulación e a información pública na web</t>
  </si>
  <si>
    <t xml:space="preserve">Grao de satisfacción das Persoas Tituladas coas Prácticas </t>
  </si>
  <si>
    <t>Satisfacción do Estudantado  coa promoción da titulación e a información pública na web</t>
  </si>
  <si>
    <t>Satisfacción do Estudantado coa orientación recibida no centro</t>
  </si>
  <si>
    <t xml:space="preserve">Satisfacción do Estudantado cos recursos materiais e servizos </t>
  </si>
  <si>
    <t>Índice de satisfacción do Estudantado coas titulacións</t>
  </si>
  <si>
    <t>Satisfacción do Estudantado cos RRHH da titulación</t>
  </si>
  <si>
    <t>Satisfacción do Profesorado cos RRHH da titulación</t>
  </si>
  <si>
    <t>Satisfacción das Persoas tituladas cos RRHH da titulación</t>
  </si>
  <si>
    <t>Nº Estudantado matriculado</t>
  </si>
  <si>
    <t>Indicador 11</t>
  </si>
  <si>
    <t>Indicador 12</t>
  </si>
  <si>
    <t>Indicador 13</t>
  </si>
  <si>
    <t>Indicador 14</t>
  </si>
  <si>
    <t>Indicador 15</t>
  </si>
  <si>
    <t>Indicador 16</t>
  </si>
  <si>
    <t>Indicador 17</t>
  </si>
  <si>
    <t>Indicador 18</t>
  </si>
  <si>
    <t>Indicador 19</t>
  </si>
  <si>
    <t>Indicador 20</t>
  </si>
  <si>
    <t>Nº PDI avaliado en DOCENTIA</t>
  </si>
  <si>
    <t>% PDI que participa en DOCENTIA</t>
  </si>
  <si>
    <t>Engadir a información da titulación da táboa "2.7 Resultados por centro" do informe institucional de resultados na folla de anexos
https://www.uvigo.gal/universidade/calidade/programas-calidade/docencia/programa-docentia</t>
  </si>
  <si>
    <t>% Alumnado en prácticas académicas</t>
  </si>
  <si>
    <t>Nº Estudantado titorizado</t>
  </si>
  <si>
    <t xml:space="preserve">Titulación </t>
  </si>
  <si>
    <t xml:space="preserve">Excelente </t>
  </si>
  <si>
    <t xml:space="preserve">Notable </t>
  </si>
  <si>
    <t xml:space="preserve">Favorable </t>
  </si>
  <si>
    <t>Desfavorable</t>
  </si>
  <si>
    <t>Taxa de Rendemento</t>
  </si>
  <si>
    <t>I10-7
I10-10</t>
  </si>
  <si>
    <t>Área de Calidade</t>
  </si>
  <si>
    <t>Índice</t>
  </si>
  <si>
    <t>Resumo dos Resultados</t>
  </si>
  <si>
    <t>Resultados por procedementos</t>
  </si>
  <si>
    <t>Indicadores de Centro</t>
  </si>
  <si>
    <t>Anexos do Cadro de Mando</t>
  </si>
  <si>
    <t>Indicadores do Sistema de Garantía de Calidade</t>
  </si>
  <si>
    <t>Cadro de Mando da Facultade de Ciencias Xurídicas e do Traballo</t>
  </si>
  <si>
    <t>Indicadores do Grao en Dereito</t>
  </si>
  <si>
    <t>Indicadores do Grao en Relacións Laborais e Recursos Humanos</t>
  </si>
  <si>
    <t>Indicadores do Máster Universitario en Menores en Situación de Desprotección e Conflito Social</t>
  </si>
  <si>
    <t>Indicadores do Máster Universitario en Xestión e Dirección Laboral</t>
  </si>
  <si>
    <t>Indicadores do Máster Universitario en Avogacía e Procuradoría (Pontevedra)</t>
  </si>
  <si>
    <t>Indicadores do Máster Universitario en Avogacía e Procuradoría (Vigo)</t>
  </si>
  <si>
    <t>Panel de indicadores - Cadro de mando da Facultade de Ciencias Xurídicas e do Traballo</t>
  </si>
  <si>
    <t>Panel de indicadores- Cadro de mando do Grao en Dereito</t>
  </si>
  <si>
    <t>Panel de indicadores- Cadro de mando do Grao en Relacións Laborais e Recursos Humanos</t>
  </si>
  <si>
    <t>Panel de indicadores- Cadro de mando do Máster Universitario en Menores en Situación de Desprotección e Conflito Social</t>
  </si>
  <si>
    <t>Panel de indicadores- Cadro de mando do Máster Universitario en Xestión e Dirección Laboral</t>
  </si>
  <si>
    <t>Panel de indicadores- Cadro de mando do Máster Universitario en Avogacía e Procuradoría (Pontevedra)</t>
  </si>
  <si>
    <t>Panel de indicadores- Cadro de mando do Máster Universitario en Avogacía e Procuradoría (Vigo)</t>
  </si>
  <si>
    <t>Grao en Dereito</t>
  </si>
  <si>
    <t>Grao en Relacións Laborais e Recursos Humanos</t>
  </si>
  <si>
    <t>G. Dereito</t>
  </si>
  <si>
    <t>G. Relac. Laborais</t>
  </si>
  <si>
    <t xml:space="preserve">M. Menores </t>
  </si>
  <si>
    <t>M.  Xestión e Direc. Laboral</t>
  </si>
  <si>
    <t>M Avogacía e Proc. (PO)</t>
  </si>
  <si>
    <t>M Avogacía e Proc. (VG)</t>
  </si>
  <si>
    <t>Facultade de Ciencias Xurídicas e do Traballo</t>
  </si>
  <si>
    <t>V08G081V01</t>
  </si>
  <si>
    <t>V08G211V01</t>
  </si>
  <si>
    <t>V08M042V01</t>
  </si>
  <si>
    <t>V08M104V01</t>
  </si>
  <si>
    <t>P04M110V11</t>
  </si>
  <si>
    <t>V08M110V11</t>
  </si>
  <si>
    <t>M. Univ. en Menores en Situación de Desprotección e Conflito Social</t>
  </si>
  <si>
    <t>M. Univ. en Xestión e Dirección Laboral</t>
  </si>
  <si>
    <t>M. Univ. en Avogacía e Procuradoría (Pontevedra)</t>
  </si>
  <si>
    <t>M. Univ. en Avogacía e Procuradoría (Vigo)</t>
  </si>
  <si>
    <t>Observacións</t>
  </si>
  <si>
    <t>Datos</t>
  </si>
  <si>
    <t>Resultados</t>
  </si>
  <si>
    <t>Meta Taxa de éxito</t>
  </si>
  <si>
    <t>Meta Taxa de Rendemento</t>
  </si>
  <si>
    <t>Acada a meta de éxito</t>
  </si>
  <si>
    <t>Acada a meta de Rto.</t>
  </si>
  <si>
    <t>https://secretaria.uvigo.gal/uv/web/transparencia/informe/show/5/51/64</t>
  </si>
  <si>
    <t>Taxa de Rendemento por materia</t>
  </si>
  <si>
    <t>Taxa de Rendemento por materia
Taxa de éxito por materia</t>
  </si>
  <si>
    <t>Grao de Satisfacción do estudantado co PAT</t>
  </si>
  <si>
    <t>Índice de satisfacción coa organización e o desenvolvemento</t>
  </si>
  <si>
    <t>I44-1</t>
  </si>
  <si>
    <t>Satisfacción do Estudantado coa organización e o desenvolvemento</t>
  </si>
  <si>
    <t>I44-2</t>
  </si>
  <si>
    <t>Satisfacción do Profesorado coa organización e o desenvolvemento</t>
  </si>
  <si>
    <t>Satisfacción das Persoas tituladas coa organización e o desenvolvemento</t>
  </si>
  <si>
    <t>I44-3</t>
  </si>
  <si>
    <t>Nº Estudantes de novo ingreso (Grao e Máster)</t>
  </si>
  <si>
    <t>I46</t>
  </si>
  <si>
    <t xml:space="preserve">Nº Queixas recibidas </t>
  </si>
  <si>
    <t>% de Titulacións que renovaron a súa acreditación</t>
  </si>
  <si>
    <t>I29-1</t>
  </si>
  <si>
    <t>Nº Titulacións en proceso de verificación</t>
  </si>
  <si>
    <t>I29-2</t>
  </si>
  <si>
    <t>Nº Titulacións en proceso de modificación substancial</t>
  </si>
  <si>
    <t>I29-3</t>
  </si>
  <si>
    <t>Nº Titulacións en proceso de renovación da acreditación</t>
  </si>
  <si>
    <t>% Titulacións con avaliación favorable en Seguimento</t>
  </si>
  <si>
    <r>
      <rPr>
        <b/>
        <sz val="10"/>
        <rFont val="Calibri"/>
        <family val="2"/>
        <scheme val="minor"/>
      </rPr>
      <t xml:space="preserve">Cubrir Meta e Resultado
</t>
    </r>
    <r>
      <rPr>
        <sz val="10"/>
        <rFont val="Calibri"/>
        <family val="2"/>
        <scheme val="minor"/>
      </rPr>
      <t>Indicar a % de titulacións que se imparten no centro que obtiveron unha avaliación Favorable no Informe de definitivo do Seguimento da ACSUG sobre o total das titulacións que participaron. Incluír únicamente as titulacións que recibiron o informe final neste curso.</t>
    </r>
  </si>
  <si>
    <t>Nº Titulacións en proceso de Seguimento</t>
  </si>
  <si>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seguimento da ACSUG</t>
    </r>
  </si>
  <si>
    <t>Nº Titulacións en proceso de extinción ou suspensión</t>
  </si>
  <si>
    <r>
      <rPr>
        <b/>
        <sz val="10"/>
        <rFont val="Calibri"/>
        <family val="2"/>
        <scheme val="minor"/>
      </rPr>
      <t xml:space="preserve">Só cubrir o Resultado, é un indicador informativo
</t>
    </r>
    <r>
      <rPr>
        <sz val="10"/>
        <rFont val="Calibri"/>
        <family val="2"/>
        <scheme val="minor"/>
      </rPr>
      <t>Indicar o Nº de titulacións que se impartiron no centro no curso pasado, que están nun proceso de suspensión ou extinción</t>
    </r>
  </si>
  <si>
    <r>
      <rPr>
        <b/>
        <sz val="10"/>
        <rFont val="Calibri"/>
        <family val="2"/>
        <scheme val="minor"/>
      </rPr>
      <t xml:space="preserve">Só cubrir o Resultado, é un indicador informativo
</t>
    </r>
    <r>
      <rPr>
        <sz val="10"/>
        <rFont val="Calibri"/>
        <family val="2"/>
        <scheme val="minor"/>
      </rPr>
      <t>Indicar o Nº de accións de promoción realizadas segundo o plan de promoción previsto polo centro e as súas titulacións.</t>
    </r>
  </si>
  <si>
    <r>
      <rPr>
        <b/>
        <sz val="10"/>
        <rFont val="Calibri"/>
        <family val="2"/>
        <scheme val="minor"/>
      </rPr>
      <t>Cubrir Meta e Resultado</t>
    </r>
    <r>
      <rPr>
        <sz val="10"/>
        <rFont val="Calibri"/>
        <family val="2"/>
        <scheme val="minor"/>
      </rPr>
      <t xml:space="preserve">
Indicar o Grao de satisfacción do estudantado co PAT, mediante unha enquisa vosa. No caso de utilizar a enquisa do Anexo IV-A da "Guía para a elaboración do PAT", incluiríase o valor do ítem 4 " Valore o grao de utilidade do PAT"</t>
    </r>
  </si>
  <si>
    <r>
      <rPr>
        <b/>
        <sz val="10"/>
        <rFont val="Calibri"/>
        <family val="2"/>
        <scheme val="minor"/>
      </rPr>
      <t xml:space="preserve">Só cubrir o Resultado, é un indicador informativo
</t>
    </r>
    <r>
      <rPr>
        <sz val="10"/>
        <rFont val="Calibri"/>
        <family val="2"/>
        <scheme val="minor"/>
      </rPr>
      <t xml:space="preserve">Indicar o Nº de procedementos actualizados neste curso </t>
    </r>
  </si>
  <si>
    <r>
      <rPr>
        <b/>
        <sz val="10"/>
        <rFont val="Calibri"/>
        <family val="2"/>
        <scheme val="minor"/>
      </rPr>
      <t>Cubrir Meta e Resultado</t>
    </r>
    <r>
      <rPr>
        <sz val="10"/>
        <rFont val="Calibri"/>
        <family val="2"/>
        <scheme val="minor"/>
      </rPr>
      <t xml:space="preserve">
Indicar a % de rexistros co estado </t>
    </r>
    <r>
      <rPr>
        <i/>
        <sz val="10"/>
        <rFont val="Calibri"/>
        <family val="2"/>
        <scheme val="minor"/>
      </rPr>
      <t xml:space="preserve">"Completado" </t>
    </r>
    <r>
      <rPr>
        <sz val="10"/>
        <rFont val="Calibri"/>
        <family val="2"/>
        <scheme val="minor"/>
      </rPr>
      <t>na aplicación SGIC do curso pasado</t>
    </r>
  </si>
  <si>
    <t>PROCESOS ESTRATÉXICOS</t>
  </si>
  <si>
    <t>DIRECCIÓN ESTRATÉXICA (DE)</t>
  </si>
  <si>
    <t>XESTIÓN DA CALIDADE E MELLORA CONTINUA (MC)</t>
  </si>
  <si>
    <t>DE-03 Revisión do sistema pola dirección</t>
  </si>
  <si>
    <t>MC-05 Medición satisfacción dos grupos interese</t>
  </si>
  <si>
    <t>PROCESOS CLAVE</t>
  </si>
  <si>
    <t>DOCENCIA (DO)</t>
  </si>
  <si>
    <t>XESTIÓN  ACADÉMICA (AC)</t>
  </si>
  <si>
    <t>AC-01: Acceso, evolución e Expedición de Titulos Oficiais</t>
  </si>
  <si>
    <t>PROCESOS SOPORTE</t>
  </si>
  <si>
    <t>XESTIÓN DO 
PERSOAL (PE)</t>
  </si>
  <si>
    <t>XESTIÓN 
DOCUMENTAL (XD)</t>
  </si>
  <si>
    <t>XESTIÓN DA INFRAESTRUTURA  (IA)</t>
  </si>
  <si>
    <t>Abril 2025</t>
  </si>
  <si>
    <t>Nº Accións de mellora definidas neste curso</t>
  </si>
  <si>
    <r>
      <rPr>
        <b/>
        <sz val="10"/>
        <rFont val="Calibri"/>
        <family val="2"/>
        <scheme val="minor"/>
      </rPr>
      <t>Só cubrir o Resultado, é un indicador informativo</t>
    </r>
    <r>
      <rPr>
        <sz val="10"/>
        <rFont val="Calibri"/>
        <family val="2"/>
        <scheme val="minor"/>
      </rPr>
      <t xml:space="preserve">
Nº de melloras rexistradas asociadas á titulación na aplicación SGIC neste curso </t>
    </r>
  </si>
  <si>
    <t>Nº Estudantes propios que participan en programas de mobilidade</t>
  </si>
  <si>
    <r>
      <rPr>
        <b/>
        <sz val="10"/>
        <color theme="1"/>
        <rFont val="Calibri"/>
        <family val="2"/>
        <scheme val="minor"/>
      </rPr>
      <t xml:space="preserve">Só Cubrir a Meta. O Resultado calcúlase de xeito automático
</t>
    </r>
    <r>
      <rPr>
        <sz val="10"/>
        <color theme="1"/>
        <rFont val="Calibri"/>
        <family val="2"/>
        <scheme val="minor"/>
      </rPr>
      <t>% Estudantado que participa en programas de mobilidade con relación ao estudantado matriculado. 
Porcentaxe que se calcula de xeito automático, a partir do indicador I3-1 e I45</t>
    </r>
  </si>
  <si>
    <r>
      <rPr>
        <b/>
        <sz val="10"/>
        <color theme="1"/>
        <rFont val="Calibri"/>
        <family val="2"/>
        <scheme val="minor"/>
      </rPr>
      <t xml:space="preserve">Cubrir Meta e Resultado
</t>
    </r>
    <r>
      <rPr>
        <sz val="10"/>
        <color theme="1"/>
        <rFont val="Calibri"/>
        <family val="2"/>
        <scheme val="minor"/>
      </rPr>
      <t>Nº acumulado do PDI avaliado en todas as convocatorias do Docentia. Sumar o PDI avaliado do conxunto das convocatorias de avaliación</t>
    </r>
  </si>
  <si>
    <r>
      <rPr>
        <b/>
        <sz val="10"/>
        <color theme="1"/>
        <rFont val="Calibri"/>
        <family val="2"/>
        <scheme val="minor"/>
      </rPr>
      <t xml:space="preserve">Só Cubrir a Meta. O Resultado calcúlase de xeito automático.
</t>
    </r>
    <r>
      <rPr>
        <sz val="10"/>
        <color theme="1"/>
        <rFont val="Calibri"/>
        <family val="2"/>
        <scheme val="minor"/>
      </rPr>
      <t>% de PDI que participa en programas de mobilidade con relación ao PDI total, que se calcula a partir dos indicadores I8-1 e I46</t>
    </r>
  </si>
  <si>
    <t>Este indicador atópase no rexistro "R1 DO-0204" na aplicación SGIC da secretaría virtual: https://secretaria.uvigo.gal/uv/web/sgic/admin/evidencias/list</t>
  </si>
  <si>
    <t>Valor mínimo das taxas de Rendemento dunha materia da titulación</t>
  </si>
  <si>
    <t>Valor mínimo das taxas de Éxito dunha materia da titulación</t>
  </si>
  <si>
    <r>
      <t xml:space="preserve">Este indicador atópase no rexistro </t>
    </r>
    <r>
      <rPr>
        <i/>
        <sz val="10"/>
        <color theme="1"/>
        <rFont val="Calibri"/>
        <family val="2"/>
        <scheme val="minor"/>
      </rPr>
      <t xml:space="preserve">"R1 DO-0201 PDA" </t>
    </r>
    <r>
      <rPr>
        <sz val="10"/>
        <color theme="1"/>
        <rFont val="Calibri"/>
        <family val="2"/>
        <scheme val="minor"/>
      </rPr>
      <t>na aplicación SGIC da secretaría virtual: https://secretaria.uvigo.gal/uv/web/sgic/admin/evidencias/list</t>
    </r>
  </si>
  <si>
    <t>Índice das enquisas de satisfacción coas titulacións</t>
  </si>
  <si>
    <t>Índice de satisfacción das Persoas tituladas coas titulacións</t>
  </si>
  <si>
    <t>I23-4</t>
  </si>
  <si>
    <t>Índice de satisfacción coa orientación recibida no centro</t>
  </si>
  <si>
    <t>Satisfacción das Persoas tituladas coa orientación académica recibida no centro</t>
  </si>
  <si>
    <t>I24-3</t>
  </si>
  <si>
    <t>Satisfacción das Persoas tituladas coa orientación profesional e laboral recibida no centro</t>
  </si>
  <si>
    <r>
      <rPr>
        <b/>
        <sz val="10"/>
        <color theme="1"/>
        <rFont val="Calibri"/>
        <family val="2"/>
        <scheme val="minor"/>
      </rPr>
      <t xml:space="preserve">Cubrir Meta e Resultado
</t>
    </r>
    <r>
      <rPr>
        <sz val="10"/>
        <color theme="1"/>
        <rFont val="Calibri"/>
        <family val="2"/>
        <scheme val="minor"/>
      </rPr>
      <t xml:space="preserve">% estudantes en prácticas sobre matrícula da titulación do documentos </t>
    </r>
    <r>
      <rPr>
        <i/>
        <sz val="10"/>
        <color theme="1"/>
        <rFont val="Calibri"/>
        <family val="2"/>
        <scheme val="minor"/>
      </rPr>
      <t>"prácticas"</t>
    </r>
    <r>
      <rPr>
        <sz val="10"/>
        <color theme="1"/>
        <rFont val="Calibri"/>
        <family val="2"/>
        <scheme val="minor"/>
      </rPr>
      <t xml:space="preserve"> https://secretaria.uvigo.gal/uv/web/transparencia/informe/show/5/5/9</t>
    </r>
  </si>
  <si>
    <r>
      <rPr>
        <b/>
        <sz val="10"/>
        <rFont val="Calibri"/>
        <family val="2"/>
        <scheme val="minor"/>
      </rPr>
      <t xml:space="preserve">Cubrir Meta e Resultado. 
</t>
    </r>
    <r>
      <rPr>
        <sz val="10"/>
        <rFont val="Calibri"/>
        <family val="2"/>
        <scheme val="minor"/>
      </rPr>
      <t xml:space="preserve">Introducir o Grao de satisfacción do estudantado co PAT, mediante unha enquisa de realización propia. No caso de utilizar a enquisa do Anexo IV-A da </t>
    </r>
    <r>
      <rPr>
        <i/>
        <sz val="10"/>
        <rFont val="Calibri"/>
        <family val="2"/>
        <scheme val="minor"/>
      </rPr>
      <t>"Guía para a elaboración do PAT"</t>
    </r>
    <r>
      <rPr>
        <sz val="10"/>
        <rFont val="Calibri"/>
        <family val="2"/>
        <scheme val="minor"/>
      </rPr>
      <t>, incluiríase o valor do ítem 4 " Valore o grao de utilidade do PAT"</t>
    </r>
  </si>
  <si>
    <t xml:space="preserve">Grao de satisfacción cos RRHH </t>
  </si>
  <si>
    <r>
      <rPr>
        <b/>
        <sz val="10"/>
        <color theme="1"/>
        <rFont val="Calibri"/>
        <family val="2"/>
        <scheme val="minor"/>
      </rPr>
      <t>Cubrir Meta e Resultado</t>
    </r>
    <r>
      <rPr>
        <sz val="10"/>
        <color theme="1"/>
        <rFont val="Calibri"/>
        <family val="2"/>
        <scheme val="minor"/>
      </rPr>
      <t xml:space="preserve">
Porcentaxe das accións de mellora que está prevista a súa finalización neste curso, e efectivamente están finalizadas, sobre o total das accións de mellora que finalizaban o curso de referencia.</t>
    </r>
  </si>
  <si>
    <r>
      <rPr>
        <b/>
        <sz val="10"/>
        <color theme="1"/>
        <rFont val="Calibri"/>
        <family val="2"/>
        <scheme val="minor"/>
      </rPr>
      <t xml:space="preserve">Cubrir Meta e Resultado
</t>
    </r>
    <r>
      <rPr>
        <sz val="10"/>
        <color theme="1"/>
        <rFont val="Calibri"/>
        <family val="2"/>
        <scheme val="minor"/>
      </rPr>
      <t>Este indicador está establecido polo centro, e está asociado a esta titulación.</t>
    </r>
  </si>
  <si>
    <t>Cubrir Meta e Resultado
Este indicador está establecido polo centro, e está asociado a esta titulación.</t>
  </si>
  <si>
    <r>
      <rPr>
        <b/>
        <sz val="10"/>
        <rFont val="Calibri"/>
        <family val="2"/>
        <scheme val="minor"/>
      </rPr>
      <t xml:space="preserve">Só cubrir o Resultado, é un indicador informativo
</t>
    </r>
    <r>
      <rPr>
        <sz val="10"/>
        <rFont val="Calibri"/>
        <family val="2"/>
        <scheme val="minor"/>
      </rPr>
      <t>Nº de estudantado incluído no PAT</t>
    </r>
  </si>
  <si>
    <t>AC-01: Acceso, Evolución e Expedición de Titulos Oficiais</t>
  </si>
  <si>
    <t xml:space="preserve">Nº dos obxectivos I3-1 e I3-2 que se acadan </t>
  </si>
  <si>
    <r>
      <rPr>
        <b/>
        <sz val="10"/>
        <color theme="1"/>
        <rFont val="Calibri"/>
        <family val="2"/>
        <scheme val="minor"/>
      </rPr>
      <t xml:space="preserve">Non Cubrir a Meta nin o Resultado. Calcúlanse de xeito automático
</t>
    </r>
    <r>
      <rPr>
        <sz val="10"/>
        <color theme="1"/>
        <rFont val="Calibri"/>
        <family val="2"/>
        <scheme val="minor"/>
      </rPr>
      <t>Este indicador mostra a porcentaxe dos obxectivos que acadan as súas metas establecidas.</t>
    </r>
  </si>
  <si>
    <t>Indicadores de formación do PDI</t>
  </si>
  <si>
    <t xml:space="preserve">Nº dos obxectivos I5-1 e I5-2 que se acadan </t>
  </si>
  <si>
    <t>I5-2</t>
  </si>
  <si>
    <r>
      <rPr>
        <b/>
        <sz val="10"/>
        <color theme="1"/>
        <rFont val="Calibri"/>
        <family val="2"/>
        <scheme val="minor"/>
      </rPr>
      <t>Cubrir a Meta. O Resultado calcúlase de xeito automático.</t>
    </r>
    <r>
      <rPr>
        <sz val="10"/>
        <color theme="1"/>
        <rFont val="Calibri"/>
        <family val="2"/>
        <scheme val="minor"/>
      </rPr>
      <t xml:space="preserve">
É a porcentaxe do PDI que participa en plans de formación, que se calcula de xeito automático a partir do indicador I5-1 e I46</t>
    </r>
  </si>
  <si>
    <t xml:space="preserve">Nº dos obxectivos (I7-1 e I7-2) que se acadan </t>
  </si>
  <si>
    <t xml:space="preserve">Nº dos obxectivos (I8-1 e I8-2) que se acadan </t>
  </si>
  <si>
    <t xml:space="preserve">Nº dos obxectivos (I10-1 ata I10-12) que se acadan </t>
  </si>
  <si>
    <t xml:space="preserve">Nº dos obxectivos (I11-1, I11-2 e I11-3) que se acadan </t>
  </si>
  <si>
    <t xml:space="preserve">Nº dos obxectivos (I20-1, I20-2, I20-3 e I20-4) que se acadan </t>
  </si>
  <si>
    <t xml:space="preserve">Nº dos obxectivos (I23-1, I23-2, I23-3 e I23-4) que se acadan </t>
  </si>
  <si>
    <t xml:space="preserve">Nº dos obxectivos (I26-1, I26-2, I26-3 e I26-4) que se acadan </t>
  </si>
  <si>
    <t xml:space="preserve">Nº dos obxectivos (I39-1, I39-2, I39-3 e I39-4) que se acadan </t>
  </si>
  <si>
    <t xml:space="preserve">Nº dos obxectivos (I44-1, I44-2, I44-3 e I44-4) que se acadan </t>
  </si>
  <si>
    <t xml:space="preserve">Nº dos obxectivos I50-11 ata I50-20 que se acadan </t>
  </si>
  <si>
    <t xml:space="preserve">% Obxectivos conseguidos </t>
  </si>
  <si>
    <t>M. Xestión Direc. Laboral</t>
  </si>
  <si>
    <t>Lenda de cores</t>
  </si>
  <si>
    <t>≥75% Obxectivos acadados</t>
  </si>
  <si>
    <t>≥50% Obxectivos acadados</t>
  </si>
  <si>
    <t>≥25% Obxectivos acadados</t>
  </si>
  <si>
    <t>&lt;25% Obxectivos acadados</t>
  </si>
  <si>
    <t>0% Obxectivos acadados</t>
  </si>
  <si>
    <t>Satisfacción do Profesorado coa orientación académica recibida no centro</t>
  </si>
  <si>
    <t>I24-4</t>
  </si>
  <si>
    <r>
      <rPr>
        <b/>
        <sz val="10"/>
        <rFont val="Calibri"/>
        <family val="2"/>
        <scheme val="minor"/>
      </rPr>
      <t>Cubrir Meta e Resultado. O indicador acádase se o resultado é igual ou inferior á meta.</t>
    </r>
    <r>
      <rPr>
        <sz val="10"/>
        <rFont val="Calibri"/>
        <family val="2"/>
        <scheme val="minor"/>
      </rPr>
      <t xml:space="preserve">
Indicar o Nº de queixas recibidas no curso e que sexan competencia do centro ou das súas titulacións.
https://secretaria.uvigo.gal/uv/web/qsp/</t>
    </r>
  </si>
  <si>
    <r>
      <rPr>
        <b/>
        <sz val="10"/>
        <rFont val="Calibri"/>
        <family val="2"/>
        <scheme val="minor"/>
      </rPr>
      <t xml:space="preserve">Cubrir Meta e Resultado
</t>
    </r>
    <r>
      <rPr>
        <sz val="10"/>
        <rFont val="Calibri"/>
        <family val="2"/>
        <scheme val="minor"/>
      </rPr>
      <t>Indicar a % de titulacións que se imparten no centro que renovaron a súa acreditación sobre o total das titulacións que participaron na renovación da acreditación. Ter en conta únicamente as titulacións que recibiron o informe definitivo neste curso.</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</si>
  <si>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verificación.</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</si>
  <si>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modificación substancial.</t>
    </r>
  </si>
  <si>
    <r>
      <rPr>
        <b/>
        <sz val="10"/>
        <rFont val="Calibri"/>
        <family val="2"/>
        <scheme val="minor"/>
      </rPr>
      <t xml:space="preserve">Só cubrir o Resultado, é un indicador informativo
</t>
    </r>
    <r>
      <rPr>
        <sz val="10"/>
        <rFont val="Calibri"/>
        <family val="2"/>
        <scheme val="minor"/>
      </rPr>
      <t>Indicar o Nº de titulacións que se imparten no centro que estan en proceso de renovación da acreditación.</t>
    </r>
  </si>
  <si>
    <r>
      <rPr>
        <b/>
        <sz val="10"/>
        <rFont val="Calibri"/>
        <family val="2"/>
        <scheme val="minor"/>
      </rPr>
      <t>Só cubrir o Resultado, é un indicador informativo</t>
    </r>
    <r>
      <rPr>
        <sz val="10"/>
        <rFont val="Calibri"/>
        <family val="2"/>
        <scheme val="minor"/>
      </rPr>
      <t xml:space="preserve">
Nº de melloras rexistradas asociadas ao centro na aplicación SGIC neste curso </t>
    </r>
  </si>
  <si>
    <r>
      <t xml:space="preserve">Só Cubrir a Meta entre os valores [0-10]
</t>
    </r>
    <r>
      <rPr>
        <sz val="10"/>
        <rFont val="Calibri"/>
        <family val="2"/>
        <scheme val="minor"/>
      </rPr>
      <t xml:space="preserve">Nº dos obxectivos I50-1 ata I50-10 que se acadan </t>
    </r>
  </si>
  <si>
    <t>I6-AI</t>
  </si>
  <si>
    <t>% Participación do PDI en Grupos de Innovación Docente</t>
  </si>
  <si>
    <r>
      <t xml:space="preserve">Só cubrir o Resultado, é un indicador informativo
</t>
    </r>
    <r>
      <rPr>
        <sz val="10"/>
        <color theme="1"/>
        <rFont val="Calibri"/>
        <family val="2"/>
        <scheme val="minor"/>
      </rPr>
      <t xml:space="preserve">E a porcentaxe do PDI que participa en Grupos de innovación docente </t>
    </r>
  </si>
  <si>
    <r>
      <rPr>
        <b/>
        <sz val="10"/>
        <color theme="1"/>
        <rFont val="Calibri"/>
        <family val="2"/>
        <scheme val="minor"/>
      </rPr>
      <t xml:space="preserve">Só Cubrir a Meta. O Resultado calcúlase de xeito automático.
</t>
    </r>
    <r>
      <rPr>
        <sz val="10"/>
        <color theme="1"/>
        <rFont val="Calibri"/>
        <family val="2"/>
        <scheme val="minor"/>
      </rPr>
      <t>% do PDI avaliado entre o Nº total de PDI que imparte docencia na titulación, que se calcula a partir do  indicador I7-1 e I46.</t>
    </r>
  </si>
  <si>
    <t>Índice de satisfacción do PTXAS coas titulacións</t>
  </si>
  <si>
    <t xml:space="preserve">Satisfacción do PTXAS cos recursos materiais e servizos </t>
  </si>
  <si>
    <t xml:space="preserve">Nº dos obxectivos (I24-1, I24-2, I24-3 e I24-4) que se acadan </t>
  </si>
  <si>
    <t>Satisfacción do PTXAS  coa promoción da titulación e a información pública na web</t>
  </si>
  <si>
    <t>Satisfacción do PTXAS cos RRHH da titulación</t>
  </si>
  <si>
    <t>Satisfacción do PTXAS coa organización e o desenvolvemento</t>
  </si>
  <si>
    <t xml:space="preserve"> Indicadores do programa estratexico do centro asociado á Titulación</t>
  </si>
  <si>
    <t>I50-21</t>
  </si>
  <si>
    <t>Indicador 21</t>
  </si>
  <si>
    <t>I50-22</t>
  </si>
  <si>
    <t>Indicador 22</t>
  </si>
  <si>
    <t>I50-23</t>
  </si>
  <si>
    <t>Indicador 23</t>
  </si>
  <si>
    <t>I50-24</t>
  </si>
  <si>
    <t>Indicador 24</t>
  </si>
  <si>
    <t>I50-25</t>
  </si>
  <si>
    <t>Indicador 25</t>
  </si>
  <si>
    <t>I50-26</t>
  </si>
  <si>
    <t>Indicador 26</t>
  </si>
  <si>
    <t>I50-27</t>
  </si>
  <si>
    <t>Indicador 27</t>
  </si>
  <si>
    <t>I50-28</t>
  </si>
  <si>
    <t>Indicador 28</t>
  </si>
  <si>
    <t>I50-29</t>
  </si>
  <si>
    <t>Indicador 29</t>
  </si>
  <si>
    <t>I50-30</t>
  </si>
  <si>
    <t>Indicador 30</t>
  </si>
  <si>
    <t>I50-31</t>
  </si>
  <si>
    <t>Indicador 31</t>
  </si>
  <si>
    <t>I50-32</t>
  </si>
  <si>
    <t>Indicador 32</t>
  </si>
  <si>
    <t>I50-33</t>
  </si>
  <si>
    <t>Indicador 33</t>
  </si>
  <si>
    <t>I50-34</t>
  </si>
  <si>
    <t>Indicador 34</t>
  </si>
  <si>
    <t>I50-35</t>
  </si>
  <si>
    <t>Indicador 35</t>
  </si>
  <si>
    <t>I50-36</t>
  </si>
  <si>
    <t>Indicador 36</t>
  </si>
  <si>
    <t>I50-37</t>
  </si>
  <si>
    <t>Indicador 37</t>
  </si>
  <si>
    <t>I50-38</t>
  </si>
  <si>
    <t>Indicador 38</t>
  </si>
  <si>
    <t>I50-39</t>
  </si>
  <si>
    <t>Indicador 39</t>
  </si>
  <si>
    <t>I50-40</t>
  </si>
  <si>
    <t>Indicador 40</t>
  </si>
  <si>
    <t>I50-41</t>
  </si>
  <si>
    <t>Indicador 41</t>
  </si>
  <si>
    <t>I50-42</t>
  </si>
  <si>
    <t>Indicador 42</t>
  </si>
  <si>
    <t>I50-43</t>
  </si>
  <si>
    <t>Indicador 43</t>
  </si>
  <si>
    <t>I50-44</t>
  </si>
  <si>
    <t>Indicador 44</t>
  </si>
  <si>
    <t>I50-45</t>
  </si>
  <si>
    <t>Indicador 45</t>
  </si>
  <si>
    <t>I50-46</t>
  </si>
  <si>
    <t>Indicador 46</t>
  </si>
  <si>
    <t>I50-47</t>
  </si>
  <si>
    <t>Indicador 47</t>
  </si>
  <si>
    <t>I50-48</t>
  </si>
  <si>
    <t>Indicador 48</t>
  </si>
  <si>
    <t>I50-49</t>
  </si>
  <si>
    <t>Indicador 49</t>
  </si>
  <si>
    <t>I50-50</t>
  </si>
  <si>
    <t>Indicador 50</t>
  </si>
  <si>
    <t>I50-51</t>
  </si>
  <si>
    <t>Indicador 51</t>
  </si>
  <si>
    <t>I50-52</t>
  </si>
  <si>
    <t>Indicador 52</t>
  </si>
  <si>
    <t>I50-53</t>
  </si>
  <si>
    <t>Indicador 53</t>
  </si>
  <si>
    <t>I50-54</t>
  </si>
  <si>
    <t>Indicador 54</t>
  </si>
  <si>
    <t>I50-55</t>
  </si>
  <si>
    <t>Indicador 55</t>
  </si>
  <si>
    <t>I50-56</t>
  </si>
  <si>
    <t>Indicador 56</t>
  </si>
  <si>
    <t>I50-57</t>
  </si>
  <si>
    <t>Indicador 57</t>
  </si>
  <si>
    <t>I50-58</t>
  </si>
  <si>
    <t>Indicador 58</t>
  </si>
  <si>
    <t>I50-59</t>
  </si>
  <si>
    <t>Indicador 59</t>
  </si>
  <si>
    <t>I50-60</t>
  </si>
  <si>
    <t>Indicador 60</t>
  </si>
  <si>
    <t>I50-61</t>
  </si>
  <si>
    <t>Indicador 61</t>
  </si>
  <si>
    <t>I50-62</t>
  </si>
  <si>
    <t>Indicador 62</t>
  </si>
  <si>
    <t>I50-63</t>
  </si>
  <si>
    <t>Indicador 63</t>
  </si>
  <si>
    <t>I50-64</t>
  </si>
  <si>
    <t>Indicador 64</t>
  </si>
  <si>
    <t>I50-65</t>
  </si>
  <si>
    <t>Indicador 65</t>
  </si>
  <si>
    <t>I50-66</t>
  </si>
  <si>
    <t>Indicador 66</t>
  </si>
  <si>
    <t>I50-67</t>
  </si>
  <si>
    <t>Indicador 67</t>
  </si>
  <si>
    <t>I50-68</t>
  </si>
  <si>
    <t>Indicador 68</t>
  </si>
  <si>
    <t>I50-69</t>
  </si>
  <si>
    <t>Indicador 69</t>
  </si>
  <si>
    <t>I50-70</t>
  </si>
  <si>
    <t>Indicador 70</t>
  </si>
  <si>
    <t>a</t>
  </si>
  <si>
    <t>Consecución</t>
  </si>
  <si>
    <t>I20-5</t>
  </si>
  <si>
    <t>Índice de satisfacción de entidades empregadoras coas titulacións</t>
  </si>
  <si>
    <t>--</t>
  </si>
  <si>
    <r>
      <rPr>
        <b/>
        <sz val="10"/>
        <color theme="1"/>
        <rFont val="Calibri"/>
        <family val="2"/>
        <scheme val="minor"/>
      </rPr>
      <t>Cubrir Meta e Resultado</t>
    </r>
    <r>
      <rPr>
        <sz val="10"/>
        <color theme="1"/>
        <rFont val="Calibri"/>
        <family val="2"/>
        <scheme val="minor"/>
      </rPr>
      <t xml:space="preserve">
Selecciónar o dato da titulación da columna "Total_SAÍNTE" da Folla Mobilidade_TOTAL do documento </t>
    </r>
    <r>
      <rPr>
        <i/>
        <sz val="10"/>
        <color theme="1"/>
        <rFont val="Calibri"/>
        <family val="2"/>
        <scheme val="minor"/>
      </rPr>
      <t xml:space="preserve">"Mobilidade" </t>
    </r>
    <r>
      <rPr>
        <sz val="10"/>
        <color theme="1"/>
        <rFont val="Calibri"/>
        <family val="2"/>
        <scheme val="minor"/>
      </rPr>
      <t xml:space="preserve">do portal de transparencia. 
https://secretaria.uvigo.gal/uv/web/transparencia/informe/show/5/4/19
</t>
    </r>
    <r>
      <rPr>
        <b/>
        <sz val="10"/>
        <color theme="1"/>
        <rFont val="Calibri"/>
        <family val="2"/>
        <scheme val="minor"/>
      </rPr>
      <t>Os resultados son do curso 23/24</t>
    </r>
  </si>
  <si>
    <r>
      <rPr>
        <b/>
        <sz val="10"/>
        <color theme="1"/>
        <rFont val="Calibri"/>
        <family val="2"/>
        <scheme val="minor"/>
      </rPr>
      <t xml:space="preserve">Cubrir Meta e Resultado </t>
    </r>
    <r>
      <rPr>
        <sz val="10"/>
        <color theme="1"/>
        <rFont val="Calibri"/>
        <family val="2"/>
        <scheme val="minor"/>
      </rPr>
      <t xml:space="preserve">
Seleccionar o dato na consulta "</t>
    </r>
    <r>
      <rPr>
        <i/>
        <sz val="10"/>
        <color theme="1"/>
        <rFont val="Calibri"/>
        <family val="2"/>
        <scheme val="minor"/>
      </rPr>
      <t xml:space="preserve">FOR.Formación e mobilidade do PDI" </t>
    </r>
    <r>
      <rPr>
        <sz val="10"/>
        <color theme="1"/>
        <rFont val="Calibri"/>
        <family val="2"/>
        <scheme val="minor"/>
      </rPr>
      <t xml:space="preserve">do portal de transparencia
https://secretaria.uvigo.gal/uv/web/transparencia/informe/show/5/34/68
</t>
    </r>
    <r>
      <rPr>
        <b/>
        <sz val="10"/>
        <color theme="1"/>
        <rFont val="Calibri"/>
        <family val="2"/>
        <scheme val="minor"/>
      </rPr>
      <t>Os resultados son do curso 23/24</t>
    </r>
  </si>
  <si>
    <r>
      <rPr>
        <b/>
        <sz val="10"/>
        <color theme="1"/>
        <rFont val="Calibri"/>
        <family val="2"/>
        <scheme val="minor"/>
      </rPr>
      <t xml:space="preserve">Cubrir Meta e Resultado
</t>
    </r>
    <r>
      <rPr>
        <sz val="10"/>
        <color theme="1"/>
        <rFont val="Calibri"/>
        <family val="2"/>
        <scheme val="minor"/>
      </rPr>
      <t xml:space="preserve">Nº acumulado do PDI avaliado en todas as convocatorias do Docentia. Sumar o PDI avaliado do conxunto das convocatorias de avaliación 
</t>
    </r>
    <r>
      <rPr>
        <b/>
        <sz val="10"/>
        <color theme="1"/>
        <rFont val="Calibri"/>
        <family val="2"/>
        <scheme val="minor"/>
      </rPr>
      <t>(Suma das 4 convocatorias)</t>
    </r>
  </si>
  <si>
    <r>
      <rPr>
        <b/>
        <sz val="10"/>
        <color theme="1"/>
        <rFont val="Calibri"/>
        <family val="2"/>
        <scheme val="minor"/>
      </rPr>
      <t xml:space="preserve">Cubrir Meta e Resultado
</t>
    </r>
    <r>
      <rPr>
        <sz val="10"/>
        <color theme="1"/>
        <rFont val="Calibri"/>
        <family val="2"/>
        <scheme val="minor"/>
      </rPr>
      <t xml:space="preserve">Seleccionar o dato na consulta </t>
    </r>
    <r>
      <rPr>
        <i/>
        <sz val="10"/>
        <color theme="1"/>
        <rFont val="Calibri"/>
        <family val="2"/>
        <scheme val="minor"/>
      </rPr>
      <t>"FOR. Formación e mobilidade do PDI"</t>
    </r>
    <r>
      <rPr>
        <sz val="10"/>
        <color theme="1"/>
        <rFont val="Calibri"/>
        <family val="2"/>
        <scheme val="minor"/>
      </rPr>
      <t xml:space="preserve"> do portal de transparencia
https://secretaria.uvigo.gal/uv/web/transparencia/informe/show/5/34/68
</t>
    </r>
    <r>
      <rPr>
        <b/>
        <sz val="10"/>
        <color theme="1"/>
        <rFont val="Calibri"/>
        <family val="2"/>
        <scheme val="minor"/>
      </rPr>
      <t>Os resultados son do curso 23/24</t>
    </r>
  </si>
  <si>
    <r>
      <rPr>
        <b/>
        <sz val="10"/>
        <rFont val="Calibri"/>
        <family val="2"/>
        <scheme val="minor"/>
      </rPr>
      <t xml:space="preserve">Cubrir Meta e Resultado
</t>
    </r>
    <r>
      <rPr>
        <sz val="10"/>
        <rFont val="Calibri"/>
        <family val="2"/>
        <scheme val="minor"/>
      </rPr>
      <t xml:space="preserve">Escoller o documento excel do grao ou máster segundo o caso, do menú de GRA. Graduación
https://secretaria.uvigo.gal/uv/web/transparencia/informe/show/5/51/66
</t>
    </r>
    <r>
      <rPr>
        <b/>
        <sz val="10"/>
        <rFont val="Calibri"/>
        <family val="2"/>
        <scheme val="minor"/>
      </rPr>
      <t>Os resultados son do curso 22/23</t>
    </r>
  </si>
  <si>
    <r>
      <rPr>
        <b/>
        <sz val="10"/>
        <rFont val="Calibri"/>
        <family val="2"/>
        <scheme val="minor"/>
      </rPr>
      <t>Cubrir Meta e Resultado. O indicador acádase se o resultado é igual ou inferior á meta</t>
    </r>
    <r>
      <rPr>
        <sz val="10"/>
        <rFont val="Calibri"/>
        <family val="2"/>
        <scheme val="minor"/>
      </rPr>
      <t xml:space="preserve">
Escoller o documento excel do grao ou máster segundo o caso, do menú ABA: abandono
https://secretaria.uvigo.gal/uv/web/transparencia/informe/show/5/51/65
</t>
    </r>
    <r>
      <rPr>
        <b/>
        <sz val="10"/>
        <rFont val="Calibri"/>
        <family val="2"/>
        <scheme val="minor"/>
      </rPr>
      <t>Os resultados son do curso 23/24</t>
    </r>
  </si>
  <si>
    <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</si>
  <si>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Elixir o documento excel do grao ou máster segundo o caso, do menú REN Rendemento
https://secretaria.uvigo.gal/uv/web/transparencia/informe/show/5/51/64
</t>
    </r>
    <r>
      <rPr>
        <b/>
        <sz val="10"/>
        <rFont val="Calibri"/>
        <family val="2"/>
        <scheme val="minor"/>
      </rPr>
      <t>Os resultados son do curso 23/24</t>
    </r>
  </si>
  <si>
    <r>
      <rPr>
        <b/>
        <sz val="10"/>
        <rFont val="Calibri"/>
        <family val="2"/>
        <scheme val="minor"/>
      </rPr>
      <t xml:space="preserve">Cubrir Meta e Resultado
</t>
    </r>
    <r>
      <rPr>
        <sz val="10"/>
        <rFont val="Calibri"/>
        <family val="2"/>
        <scheme val="minor"/>
      </rPr>
      <t>Elixir o documento excel do grao ou máster segundo o caso, do menú REN Rendemento
https://secretaria.uvigo.gal/uv/web/transparencia/informe/show/5/51/64</t>
    </r>
    <r>
      <rPr>
        <b/>
        <sz val="10"/>
        <rFont val="Calibri"/>
        <family val="2"/>
        <scheme val="minor"/>
      </rPr>
      <t xml:space="preserve">
Os resultados son do curso 23/24</t>
    </r>
  </si>
  <si>
    <r>
      <rPr>
        <b/>
        <sz val="10"/>
        <rFont val="Calibri"/>
        <family val="2"/>
        <scheme val="minor"/>
      </rPr>
      <t xml:space="preserve">Cubrir Meta e Resultado (só Graos)
</t>
    </r>
    <r>
      <rPr>
        <sz val="10"/>
        <rFont val="Calibri"/>
        <family val="2"/>
        <scheme val="minor"/>
      </rPr>
      <t xml:space="preserve">Acceder á consulta de PRE.GRA Admisión de Grao, https://secretaria.uvigo.gal/uv/web/transparencia/informe/show/5/51/3
Posteriormente elixir a folla de Taxas de ocupación, preferencia e adecuación 
</t>
    </r>
    <r>
      <rPr>
        <b/>
        <sz val="10"/>
        <rFont val="Calibri"/>
        <family val="2"/>
        <scheme val="minor"/>
      </rPr>
      <t>Son os resultados do curso 23-24</t>
    </r>
  </si>
  <si>
    <r>
      <rPr>
        <b/>
        <sz val="10"/>
        <rFont val="Calibri"/>
        <family val="2"/>
        <scheme val="minor"/>
      </rPr>
      <t>Cubrir Meta e Resultado (só Graos)</t>
    </r>
    <r>
      <rPr>
        <sz val="10"/>
        <rFont val="Calibri"/>
        <family val="2"/>
        <scheme val="minor"/>
      </rPr>
      <t xml:space="preserve">
Acceder á consulta de PRE.GRA Admisión de Grao, https://secretaria.uvigo.gal/uv/web/transparencia/informe/show/5/51/3
Posteriormente elixir a folla de Taxas de ocupación, preferencia e adecuación </t>
    </r>
    <r>
      <rPr>
        <b/>
        <sz val="10"/>
        <rFont val="Calibri"/>
        <family val="2"/>
        <scheme val="minor"/>
      </rPr>
      <t xml:space="preserve">
Son os resultados do curso 23-24</t>
    </r>
  </si>
  <si>
    <r>
      <rPr>
        <b/>
        <sz val="10"/>
        <rFont val="Calibri"/>
        <family val="2"/>
        <scheme val="minor"/>
      </rPr>
      <t>Cubrir Meta e Resultado. A meta poderá estar entre os valores [1-5]</t>
    </r>
    <r>
      <rPr>
        <sz val="10"/>
        <rFont val="Calibri"/>
        <family val="2"/>
        <scheme val="minor"/>
      </rPr>
      <t xml:space="preserve">
Introducir o Grao de satisfacción do estudantado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"Resultado"</t>
    </r>
    <r>
      <rPr>
        <sz val="10"/>
        <rFont val="Calibri"/>
        <family val="2"/>
        <scheme val="minor"/>
      </rPr>
      <t xml:space="preserve"> na fila de </t>
    </r>
    <r>
      <rPr>
        <i/>
        <sz val="10"/>
        <rFont val="Calibri"/>
        <family val="2"/>
        <scheme val="minor"/>
      </rPr>
      <t>"ValoraciónTotal"</t>
    </r>
    <r>
      <rPr>
        <sz val="10"/>
        <rFont val="Calibri"/>
        <family val="2"/>
        <scheme val="minor"/>
      </rPr>
      <t xml:space="preserve"> da titulación do informe do portal de transparencia.
https://secretaria.uvigo.gal/uv/web/transparencia/grupo/show/5/28
</t>
    </r>
    <r>
      <rPr>
        <b/>
        <sz val="10"/>
        <rFont val="Calibri"/>
        <family val="2"/>
        <scheme val="minor"/>
      </rPr>
      <t>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</si>
  <si>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PDI coa titulación, que se atopa na folla </t>
    </r>
    <r>
      <rPr>
        <i/>
        <sz val="10"/>
        <rFont val="Calibri"/>
        <family val="2"/>
        <scheme val="minor"/>
      </rPr>
      <t>"Titulación"</t>
    </r>
    <r>
      <rPr>
        <sz val="10"/>
        <rFont val="Calibri"/>
        <family val="2"/>
        <scheme val="minor"/>
      </rPr>
      <t xml:space="preserve">, na columna </t>
    </r>
    <r>
      <rPr>
        <i/>
        <sz val="10"/>
        <rFont val="Calibri"/>
        <family val="2"/>
        <scheme val="minor"/>
      </rPr>
      <t xml:space="preserve">"Resultado" </t>
    </r>
    <r>
      <rPr>
        <sz val="10"/>
        <rFont val="Calibri"/>
        <family val="2"/>
        <scheme val="minor"/>
      </rPr>
      <t xml:space="preserve">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</si>
  <si>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Introducir o Grao de satisfacción das Persoas Tituladas coa titulación, que se atopa na folla "Titulación", na columna "Resultado" na fila de "Valoración Total" da titulación do informe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</si>
  <si>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Grao de satisfacción do PTXAS coa titulación, que se atopa na folla "Titulación", na columna "Resultado" na fila de "Valoración Total" da titulación do informe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</si>
  <si>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t xml:space="preserve">Cubrir Meta e Resultado. A meta poderá estar entre os valores [1-5]
Introducir o Grao de satisfacción das entidades empregadoras coa titulación, que se atopa na folla "Titulación", na columna "Resultado" do informe achegado pola Área de Calidade.
No caso que no curso de referencia non houbera resultados, seleccionar o índice do curso pasado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</si>
  <si>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 xml:space="preserve">Elixir o documento excel do grao ou máster segundo o caso, do menú ABA. abandono
https://secretaria.uvigo.gal/uv/web/transparencia/informe/show/5/51/65
</t>
    </r>
    <r>
      <rPr>
        <b/>
        <sz val="10"/>
        <rFont val="Calibri"/>
        <family val="2"/>
        <scheme val="minor"/>
      </rPr>
      <t>Os resultados son do curso 23-24</t>
    </r>
  </si>
  <si>
    <r>
      <rPr>
        <b/>
        <sz val="10"/>
        <rFont val="Calibri"/>
        <family val="2"/>
        <scheme val="minor"/>
      </rPr>
      <t xml:space="preserve">Cubrir Meta e Resultado. O indicador acádase se o resultado é igual ou inferior á meta
</t>
    </r>
    <r>
      <rPr>
        <sz val="10"/>
        <rFont val="Calibri"/>
        <family val="2"/>
        <scheme val="minor"/>
      </rPr>
      <t>Elixir o documento excel do grao ou máster segundo o caso, do menú ABA. abandono
https://secretaria.uvigo.gal/uv/web/transparencia/informe/show/5/51/65</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</si>
  <si>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</si>
  <si>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</si>
  <si>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5 Recursos materiais e servizos" </t>
    </r>
    <r>
      <rPr>
        <sz val="10"/>
        <rFont val="Calibri"/>
        <family val="2"/>
        <scheme val="minor"/>
      </rPr>
      <t xml:space="preserve">da titulación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</si>
  <si>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materiais e servizos" </t>
    </r>
    <r>
      <rPr>
        <sz val="10"/>
        <rFont val="Calibri"/>
        <family val="2"/>
        <scheme val="minor"/>
      </rPr>
      <t xml:space="preserve">da titulación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</si>
  <si>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t>
    </r>
    <r>
      <rPr>
        <i/>
        <sz val="10"/>
        <rFont val="Calibri"/>
        <family val="2"/>
        <scheme val="minor"/>
      </rPr>
      <t>"Preguntas"</t>
    </r>
    <r>
      <rPr>
        <sz val="10"/>
        <rFont val="Calibri"/>
        <family val="2"/>
        <scheme val="minor"/>
      </rPr>
      <t xml:space="preserve">, na columna </t>
    </r>
    <r>
      <rPr>
        <i/>
        <sz val="10"/>
        <rFont val="Calibri"/>
        <family val="2"/>
        <scheme val="minor"/>
      </rPr>
      <t xml:space="preserve">"Resultado" na fila </t>
    </r>
    <r>
      <rPr>
        <sz val="10"/>
        <rFont val="Calibri"/>
        <family val="2"/>
        <scheme val="minor"/>
      </rPr>
      <t xml:space="preserve">"Valoración Total" da pregunta Nº 6 </t>
    </r>
    <r>
      <rPr>
        <i/>
        <sz val="10"/>
        <rFont val="Calibri"/>
        <family val="2"/>
        <scheme val="minor"/>
      </rPr>
      <t>"Orientación académica recibida no PAT"</t>
    </r>
    <r>
      <rPr>
        <sz val="10"/>
        <rFont val="Calibri"/>
        <family val="2"/>
        <scheme val="minor"/>
      </rPr>
      <t xml:space="preserve">do informe </t>
    </r>
    <r>
      <rPr>
        <i/>
        <sz val="10"/>
        <rFont val="Calibri"/>
        <family val="2"/>
        <scheme val="minor"/>
      </rPr>
      <t xml:space="preserve">"Enquisas de Satisfacción de estudantado", </t>
    </r>
    <r>
      <rPr>
        <sz val="10"/>
        <rFont val="Calibri"/>
        <family val="2"/>
        <scheme val="minor"/>
      </rPr>
      <t>do portal de transparencia.</t>
    </r>
    <r>
      <rPr>
        <i/>
        <sz val="10"/>
        <rFont val="Calibri"/>
        <family val="2"/>
        <scheme val="minor"/>
      </rPr>
      <t xml:space="preserve">
</t>
    </r>
    <r>
      <rPr>
        <sz val="10"/>
        <rFont val="Calibri"/>
        <family val="2"/>
        <scheme val="minor"/>
      </rPr>
      <t>https://secretaria.uvigo.gal/uv/web/transparencia/grupo/show/5/28</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</si>
  <si>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"Preguntas", na columna "Resultado" na fila "Valoración Total" da pregunta Nº 6 "Orientación académica programada no PAT"do informe "Enquisas de Satisfacción de profesorado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</si>
  <si>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"Preguntas", na columna "Resultado" nas filas "Valoración Total da pregunta Nº4 </t>
    </r>
    <r>
      <rPr>
        <i/>
        <sz val="10"/>
        <rFont val="Calibri"/>
        <family val="2"/>
        <scheme val="minor"/>
      </rPr>
      <t>"Orientación académica recibida"</t>
    </r>
    <r>
      <rPr>
        <sz val="10"/>
        <rFont val="Calibri"/>
        <family val="2"/>
        <scheme val="minor"/>
      </rPr>
      <t xml:space="preserve"> </t>
    </r>
    <r>
      <rPr>
        <i/>
        <sz val="10"/>
        <rFont val="Calibri"/>
        <family val="2"/>
        <scheme val="minor"/>
      </rPr>
      <t xml:space="preserve">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</si>
  <si>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Cubrir Meta e Resultado</t>
    </r>
    <r>
      <rPr>
        <sz val="10"/>
        <rFont val="Calibri"/>
        <family val="2"/>
        <scheme val="minor"/>
      </rPr>
      <t xml:space="preserve">
Introducir o valor que se atopa na folla "Preguntas", na columna "Resultado" nas filas "Valoración Total da pregunta Nº5 </t>
    </r>
    <r>
      <rPr>
        <i/>
        <sz val="10"/>
        <rFont val="Calibri"/>
        <family val="2"/>
        <scheme val="minor"/>
      </rPr>
      <t xml:space="preserve">"Orientación profesional e laboral recibida", do informe "Enquisas de Satisfacción dos/das egresados/as", </t>
    </r>
    <r>
      <rPr>
        <sz val="10"/>
        <rFont val="Calibri"/>
        <family val="2"/>
        <scheme val="minor"/>
      </rPr>
      <t>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</si>
  <si>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</si>
  <si>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</si>
  <si>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2 Información e Transparencia" </t>
    </r>
    <r>
      <rPr>
        <sz val="10"/>
        <rFont val="Calibri"/>
        <family val="2"/>
        <scheme val="minor"/>
      </rPr>
      <t xml:space="preserve">da titulación correspondente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</si>
  <si>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Información Xeral"</t>
    </r>
    <r>
      <rPr>
        <sz val="10"/>
        <rFont val="Calibri"/>
        <family val="2"/>
        <scheme val="minor"/>
      </rPr>
      <t xml:space="preserve"> da titulación do informe de </t>
    </r>
    <r>
      <rPr>
        <i/>
        <sz val="10"/>
        <rFont val="Calibri"/>
        <family val="2"/>
        <scheme val="minor"/>
      </rPr>
      <t>"Enquisas de Satisfacción do PAS"</t>
    </r>
    <r>
      <rPr>
        <sz val="10"/>
        <rFont val="Calibri"/>
        <family val="2"/>
        <scheme val="minor"/>
      </rPr>
      <t xml:space="preserve"> do portal de transparencia. 
https://secretaria.uvigo.gal/uv/web/transparencia/grupo/show/5/28
No caso que no curso de referencia non houbera resultados, seleccionar o índice do curso pasado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</si>
  <si>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Folla de </t>
    </r>
    <r>
      <rPr>
        <i/>
        <sz val="10"/>
        <rFont val="Calibri"/>
        <family val="2"/>
        <scheme val="minor"/>
      </rPr>
      <t xml:space="preserve">"Bloque", na columna </t>
    </r>
    <r>
      <rPr>
        <sz val="10"/>
        <rFont val="Calibri"/>
        <family val="2"/>
        <scheme val="minor"/>
      </rPr>
      <t>"Resultado"</t>
    </r>
    <r>
      <rPr>
        <i/>
        <sz val="10"/>
        <rFont val="Calibri"/>
        <family val="2"/>
        <scheme val="minor"/>
      </rPr>
      <t xml:space="preserve"> na fila </t>
    </r>
    <r>
      <rPr>
        <sz val="10"/>
        <rFont val="Calibri"/>
        <family val="2"/>
        <scheme val="minor"/>
      </rPr>
      <t>"Valoración Total"</t>
    </r>
    <r>
      <rPr>
        <i/>
        <sz val="10"/>
        <rFont val="Calibri"/>
        <family val="2"/>
        <scheme val="minor"/>
      </rPr>
      <t xml:space="preserve"> do "Bloque 7 Prácticas Externas" da titulación correspondente do informe de </t>
    </r>
    <r>
      <rPr>
        <sz val="10"/>
        <rFont val="Calibri"/>
        <family val="2"/>
        <scheme val="minor"/>
      </rPr>
      <t xml:space="preserve">"Enquisas de satisfacción de egresados/as" do portal de transparencia
https://secretaria.uvigo.gal/uv/web/transparencia/grupo/show/5/28
</t>
    </r>
    <r>
      <rPr>
        <b/>
        <sz val="10"/>
        <rFont val="Calibri"/>
        <family val="2"/>
        <scheme val="minor"/>
      </rPr>
      <t>Son os resultados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</si>
  <si>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</si>
  <si>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</si>
  <si>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4 Recursos Humanos" </t>
    </r>
    <r>
      <rPr>
        <sz val="10"/>
        <rFont val="Calibri"/>
        <family val="2"/>
        <scheme val="minor"/>
      </rPr>
      <t xml:space="preserve">da titulación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 </t>
    </r>
    <r>
      <rPr>
        <b/>
        <sz val="10"/>
        <rFont val="Calibri"/>
        <family val="2"/>
        <scheme val="minor"/>
      </rPr>
      <t xml:space="preserve">
Os resultados son do curso 23-24</t>
    </r>
  </si>
  <si>
    <r>
      <rPr>
        <b/>
        <sz val="10"/>
        <rFont val="Calibri"/>
        <family val="2"/>
        <scheme val="minor"/>
      </rPr>
      <t>Cubrir Meta e Resultado. A meta poderá estar entre os valores [1-5]</t>
    </r>
    <r>
      <rPr>
        <sz val="10"/>
        <rFont val="Calibri"/>
        <family val="2"/>
        <scheme val="minor"/>
      </rPr>
      <t xml:space="preserve">
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3 Recursos Humanos " </t>
    </r>
    <r>
      <rPr>
        <sz val="10"/>
        <rFont val="Calibri"/>
        <family val="2"/>
        <scheme val="minor"/>
      </rPr>
      <t xml:space="preserve">da titulación de </t>
    </r>
    <r>
      <rPr>
        <i/>
        <sz val="10"/>
        <rFont val="Calibri"/>
        <family val="2"/>
        <scheme val="minor"/>
      </rPr>
      <t>"Enquisas de Satisfacción do PTXAS"</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</si>
  <si>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Indicar o valor que se atopa na columna "Global" e na filla "GLOBAL", do informe de avaliación docente por titulación que se atopa na secretaría virtual.
https://secretaria.uvigo.gal/uvigo.sv/index.php?modulo=informes&amp;accion=InformeEadTitulacion
</t>
    </r>
    <r>
      <rPr>
        <b/>
        <sz val="10"/>
        <rFont val="Calibri"/>
        <family val="2"/>
        <scheme val="minor"/>
      </rPr>
      <t>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</si>
  <si>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do informe de </t>
    </r>
    <r>
      <rPr>
        <i/>
        <sz val="10"/>
        <rFont val="Calibri"/>
        <family val="2"/>
        <scheme val="minor"/>
      </rPr>
      <t>"Enquisas de Satisfacción de estudantado"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</si>
  <si>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"Bloque 1 Organización e Desenvolvemento"</t>
    </r>
    <r>
      <rPr>
        <sz val="10"/>
        <rFont val="Calibri"/>
        <family val="2"/>
        <scheme val="minor"/>
      </rPr>
      <t xml:space="preserve"> da titulación do informe de </t>
    </r>
    <r>
      <rPr>
        <i/>
        <sz val="10"/>
        <rFont val="Calibri"/>
        <family val="2"/>
        <scheme val="minor"/>
      </rPr>
      <t>"Enquisas de Satisfacción do Profesorado"</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22-23</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</si>
  <si>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"Bloque"</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do </t>
    </r>
    <r>
      <rPr>
        <i/>
        <sz val="10"/>
        <rFont val="Calibri"/>
        <family val="2"/>
        <scheme val="minor"/>
      </rPr>
      <t xml:space="preserve">"Bloque 1 Organización e Desenvolvemento" </t>
    </r>
    <r>
      <rPr>
        <sz val="10"/>
        <rFont val="Calibri"/>
        <family val="2"/>
        <scheme val="minor"/>
      </rPr>
      <t xml:space="preserve">da titulación corresponden do informe de </t>
    </r>
    <r>
      <rPr>
        <i/>
        <sz val="10"/>
        <rFont val="Calibri"/>
        <family val="2"/>
        <scheme val="minor"/>
      </rPr>
      <t>"Enquisas de Satisfacción dos/das egresados/as "</t>
    </r>
    <r>
      <rPr>
        <sz val="10"/>
        <rFont val="Calibri"/>
        <family val="2"/>
        <scheme val="minor"/>
      </rPr>
      <t xml:space="preserve"> do portal de transparencia. 
https://secretaria.uvigo.gal/uv/web/transparencia/grupo/show/5/28</t>
    </r>
    <r>
      <rPr>
        <b/>
        <sz val="10"/>
        <rFont val="Calibri"/>
        <family val="2"/>
        <scheme val="minor"/>
      </rPr>
      <t xml:space="preserve">
Os resultados son do curso 23-24</t>
    </r>
  </si>
  <si>
    <r>
      <rPr>
        <b/>
        <sz val="10"/>
        <rFont val="Calibri"/>
        <family val="2"/>
        <scheme val="minor"/>
      </rPr>
      <t xml:space="preserve">Cubrir Meta e Resultado. A meta poderá estar entre os valores [1-5]
</t>
    </r>
    <r>
      <rPr>
        <sz val="10"/>
        <rFont val="Calibri"/>
        <family val="2"/>
        <scheme val="minor"/>
      </rPr>
      <t xml:space="preserve">Introducir o Valor que se atopa na folla de </t>
    </r>
    <r>
      <rPr>
        <i/>
        <sz val="10"/>
        <rFont val="Calibri"/>
        <family val="2"/>
        <scheme val="minor"/>
      </rPr>
      <t>"Preguntas"</t>
    </r>
    <r>
      <rPr>
        <sz val="10"/>
        <rFont val="Calibri"/>
        <family val="2"/>
        <scheme val="minor"/>
      </rPr>
      <t xml:space="preserve">, na columna "Resultado" na fila </t>
    </r>
    <r>
      <rPr>
        <i/>
        <sz val="10"/>
        <rFont val="Calibri"/>
        <family val="2"/>
        <scheme val="minor"/>
      </rPr>
      <t>"Valoración Total"</t>
    </r>
    <r>
      <rPr>
        <sz val="10"/>
        <rFont val="Calibri"/>
        <family val="2"/>
        <scheme val="minor"/>
      </rPr>
      <t xml:space="preserve"> da </t>
    </r>
    <r>
      <rPr>
        <i/>
        <sz val="10"/>
        <rFont val="Calibri"/>
        <family val="2"/>
        <scheme val="minor"/>
      </rPr>
      <t xml:space="preserve">"Pregunta 15 a xestión das titulacións" </t>
    </r>
    <r>
      <rPr>
        <sz val="10"/>
        <rFont val="Calibri"/>
        <family val="2"/>
        <scheme val="minor"/>
      </rPr>
      <t xml:space="preserve">da titulación correspondente  do informe de </t>
    </r>
    <r>
      <rPr>
        <i/>
        <sz val="10"/>
        <rFont val="Calibri"/>
        <family val="2"/>
        <scheme val="minor"/>
      </rPr>
      <t>"Enquisas de Satisfacción do PTXAS"</t>
    </r>
    <r>
      <rPr>
        <sz val="10"/>
        <rFont val="Calibri"/>
        <family val="2"/>
        <scheme val="minor"/>
      </rPr>
      <t xml:space="preserve"> do portal de transparencia. 
https://secretaria.uvigo.gal/uv/web/transparencia/grupo/show/5/28
</t>
    </r>
    <r>
      <rPr>
        <b/>
        <sz val="10"/>
        <rFont val="Calibri"/>
        <family val="2"/>
        <scheme val="minor"/>
      </rPr>
      <t>Os resultados son do curso 22-23</t>
    </r>
  </si>
  <si>
    <r>
      <rPr>
        <b/>
        <sz val="10"/>
        <rFont val="Calibri"/>
        <family val="2"/>
        <scheme val="minor"/>
      </rPr>
      <t xml:space="preserve">Só Cubrir o Resultado. Este indicador utilizase para calcular outros indicadores
</t>
    </r>
    <r>
      <rPr>
        <sz val="10"/>
        <rFont val="Calibri"/>
        <family val="2"/>
        <scheme val="minor"/>
      </rPr>
      <t xml:space="preserve">Elixir o documento estudantes matriculados de Grao ou Máster segundo sea o caso. 
https://secretaria.uvigo.gal/uv/web/transparencia/informe/show/5/51/61
Indicar o Nº total de Estudantes matriculados da titulación e neste curso
</t>
    </r>
    <r>
      <rPr>
        <b/>
        <sz val="10"/>
        <rFont val="Calibri"/>
        <family val="2"/>
        <scheme val="minor"/>
      </rPr>
      <t>Os resultados son do curso 23-24</t>
    </r>
  </si>
  <si>
    <r>
      <rPr>
        <b/>
        <sz val="10"/>
        <rFont val="Calibri"/>
        <family val="2"/>
        <scheme val="minor"/>
      </rPr>
      <t xml:space="preserve">Só Cubrir o Resultado. Este indicador utilizase para calcular outros indicadores
</t>
    </r>
    <r>
      <rPr>
        <sz val="10"/>
        <rFont val="Calibri"/>
        <family val="2"/>
        <scheme val="minor"/>
      </rPr>
      <t xml:space="preserve">Acceder á consulta DOC. Profesorado con Docencia, do portal de transparencia.
https://secretaria.uvigo.gal/uv/web/transparencia/informe/show/5/34/25
Posteriormente indicar o Nº de profesorado da titulación e neste curso.
</t>
    </r>
    <r>
      <rPr>
        <b/>
        <sz val="10"/>
        <rFont val="Calibri"/>
        <family val="2"/>
        <scheme val="minor"/>
      </rPr>
      <t>Os resultados son do curso 23-24</t>
    </r>
  </si>
  <si>
    <r>
      <rPr>
        <b/>
        <sz val="10"/>
        <rFont val="Calibri"/>
        <family val="2"/>
        <scheme val="minor"/>
      </rPr>
      <t>Só cubrir o Resultado, é un indicador informativo.</t>
    </r>
    <r>
      <rPr>
        <sz val="10"/>
        <rFont val="Calibri"/>
        <family val="2"/>
        <scheme val="minor"/>
      </rPr>
      <t xml:space="preserve">
Indicar a % do centro da columna "% Formación Si" do documento do "PAS_Formación" do portal de transparencia: 
https://secretaria.uvigo.gal/uv/web/transparencia/informe/show/5/37/86
</t>
    </r>
    <r>
      <rPr>
        <b/>
        <sz val="10"/>
        <rFont val="Calibri"/>
        <family val="2"/>
        <scheme val="minor"/>
      </rPr>
      <t>Son os resultados do curso 23-24</t>
    </r>
  </si>
  <si>
    <t>Asignatura</t>
  </si>
  <si>
    <t xml:space="preserve">Curso </t>
  </si>
  <si>
    <t>T. Exito</t>
  </si>
  <si>
    <t>T. Ren.</t>
  </si>
  <si>
    <t>Grado en Derecho</t>
  </si>
  <si>
    <t>Informática: Nuevas tecnologías aplicadas al derecho</t>
  </si>
  <si>
    <t>2023/24</t>
  </si>
  <si>
    <t>Derecho: Teoría del derecho</t>
  </si>
  <si>
    <t>Derecho: Derecho constitucional I</t>
  </si>
  <si>
    <t>Derecho: Derecho romano</t>
  </si>
  <si>
    <t>Economía: Principios de economía</t>
  </si>
  <si>
    <t>Empresa: Fundamentos de contabilidad y finanzas</t>
  </si>
  <si>
    <t>Derecho: Introducción al derecho civil y derecho de la persona</t>
  </si>
  <si>
    <t>Derecho: Derecho constitucional II</t>
  </si>
  <si>
    <t>Historia: Historia del derecho</t>
  </si>
  <si>
    <t>Derecho civil I. Obligaciones y contratos</t>
  </si>
  <si>
    <t>Derecho penal I</t>
  </si>
  <si>
    <t>Derecho internacional público</t>
  </si>
  <si>
    <t>Derecho de la Unión Europea</t>
  </si>
  <si>
    <t>Derecho administrativo I</t>
  </si>
  <si>
    <t>Derecho penal II</t>
  </si>
  <si>
    <t>Sistema judicial español y proceso civil</t>
  </si>
  <si>
    <t>Derecho civil II. Derechos reales</t>
  </si>
  <si>
    <t>Derecho civil III. Familia y sucesiones</t>
  </si>
  <si>
    <t>Derecho mercantil I</t>
  </si>
  <si>
    <t>Derecho administrativo II</t>
  </si>
  <si>
    <t>Derecho del trabajo y de la seguridad social</t>
  </si>
  <si>
    <t>Derecho procesal penal</t>
  </si>
  <si>
    <t>Derecho internacional privado</t>
  </si>
  <si>
    <t>Derecho financiero y tributario I</t>
  </si>
  <si>
    <t>Fundamentos de administración de empresas</t>
  </si>
  <si>
    <t>Macroeconomía</t>
  </si>
  <si>
    <t>Derecho financiero y tributario II</t>
  </si>
  <si>
    <t>Derecho mercantil II</t>
  </si>
  <si>
    <t>Derecho concursal</t>
  </si>
  <si>
    <t>Propiedad industrial y competencia</t>
  </si>
  <si>
    <t>Métodos alternativos de resolución de conflictos en el ámbito empresarial</t>
  </si>
  <si>
    <t>Responsabilidad civil de la actividad empresarial y profesional</t>
  </si>
  <si>
    <t>Derecho marítimo</t>
  </si>
  <si>
    <t>Derecho del comercio internacional</t>
  </si>
  <si>
    <t>Tutela procesal del crédito</t>
  </si>
  <si>
    <t>Derecho penal de empresa</t>
  </si>
  <si>
    <t>Derecho de la seguridad social</t>
  </si>
  <si>
    <t>Responsabilidad penal y administrativa en el ámbito financiero-tributario</t>
  </si>
  <si>
    <t>Régimen fiscal de la empresa</t>
  </si>
  <si>
    <t>Derecho administrativo económico</t>
  </si>
  <si>
    <t>Constitución económica</t>
  </si>
  <si>
    <t>Régimen jurídico de la responsabilidad patrimonial de la administración (contractual y extracontractual)</t>
  </si>
  <si>
    <t>Prácticas externas</t>
  </si>
  <si>
    <t>Trabajo de Fin de Grado</t>
  </si>
  <si>
    <t>Grado en Relaciones Laborales y Recursos Humanos</t>
  </si>
  <si>
    <t>Estadística: Estadística</t>
  </si>
  <si>
    <t>Sociología: Introducción a la sociología de las relaciones laborales</t>
  </si>
  <si>
    <t>Historia: Historia de las relaciones laborales en el mundo contemporáneo</t>
  </si>
  <si>
    <t>Derecho: Derecho constitucional</t>
  </si>
  <si>
    <t>Empresa: Organización de la empresa</t>
  </si>
  <si>
    <t>Psicología: Psicología</t>
  </si>
  <si>
    <t>Economía: Economía española</t>
  </si>
  <si>
    <t>Empresa: Fundamentos básicos de contabilidad de la empresa</t>
  </si>
  <si>
    <t>Contabilidad</t>
  </si>
  <si>
    <t>Derecho del trabajo I</t>
  </si>
  <si>
    <t>Derecho mercantil</t>
  </si>
  <si>
    <t>Psicología del trabajo</t>
  </si>
  <si>
    <t>Sociología del trabajo</t>
  </si>
  <si>
    <t>Derecho administrativo</t>
  </si>
  <si>
    <t>Derecho de la seguridad social I</t>
  </si>
  <si>
    <t>Derecho del trabajo II</t>
  </si>
  <si>
    <t>Técnicas de investigación social</t>
  </si>
  <si>
    <t>Recursos humanos I</t>
  </si>
  <si>
    <t>Derecho de la seguridad social II</t>
  </si>
  <si>
    <t>Derecho sindical I</t>
  </si>
  <si>
    <t>Recursos humanos II</t>
  </si>
  <si>
    <t>Economía laboral</t>
  </si>
  <si>
    <t>Derecho sindical II</t>
  </si>
  <si>
    <t>Regulación administrativa de la economía</t>
  </si>
  <si>
    <t>Derecho del empleo</t>
  </si>
  <si>
    <t>Introducción al derecho procesal</t>
  </si>
  <si>
    <t>Trabajo autónomo</t>
  </si>
  <si>
    <t>Prevención de riesgos laborales</t>
  </si>
  <si>
    <t>Derecho procesal laboral</t>
  </si>
  <si>
    <t>Análisis contable</t>
  </si>
  <si>
    <t>Derecho de sociedades y cooperativas</t>
  </si>
  <si>
    <t>Derecho social comunitario</t>
  </si>
  <si>
    <t>Selección y evaluación del personal</t>
  </si>
  <si>
    <t>Políticas sociolaborales</t>
  </si>
  <si>
    <t>Dirección estratégica de empresas</t>
  </si>
  <si>
    <t>Investigación cualitativa aplicada a las relaciones laborales</t>
  </si>
  <si>
    <t>Práctica Fiscal</t>
  </si>
  <si>
    <t>Auditoría laboral</t>
  </si>
  <si>
    <t>Empleo público</t>
  </si>
  <si>
    <t>Técnicas de negociación colectiva</t>
  </si>
  <si>
    <t>Igualdad y mercado de trabajo</t>
  </si>
  <si>
    <t>Derecho civil patrimonial</t>
  </si>
  <si>
    <t>Prácticas en empresas</t>
  </si>
  <si>
    <t>Máster Universitario en Menores en Situación de Desprotección y Conflicto Social</t>
  </si>
  <si>
    <t>Marco Normativo de la Protección del Menor</t>
  </si>
  <si>
    <t>Medidas de Protección del Menor en Situación de Riesgo y Desamparo</t>
  </si>
  <si>
    <t>Adopción Nacional e Internacional de Menores</t>
  </si>
  <si>
    <t>Procedimientos Civiles y Protección de Menores. Jurisdicción Voluntaria y Contenciosa</t>
  </si>
  <si>
    <t>El Menor como Víctima de Hechos Delictivos</t>
  </si>
  <si>
    <t>El Menor como Infractor</t>
  </si>
  <si>
    <t>Proceso Penal de Menores</t>
  </si>
  <si>
    <t>La Intervención Socio-Educativa con Menores en Situación de Riesgo, Desprotección y Conflicto Social</t>
  </si>
  <si>
    <t>La Mediación como Medio de Solución de Conflictos con Menores</t>
  </si>
  <si>
    <t>Trabajo de Fin de Máster</t>
  </si>
  <si>
    <t>Máster Universitario en Gestión y Dirección Laboral</t>
  </si>
  <si>
    <t>Seguridad Social Complementaria</t>
  </si>
  <si>
    <t>Derecho del Trabajo y Crisis de la Empresa</t>
  </si>
  <si>
    <t>Gestión de la Prevención de Riesgos Laborales</t>
  </si>
  <si>
    <t>Aspectos Macroeconómicos y Territoriales del Mercado de Trabajo</t>
  </si>
  <si>
    <t>Gestión Tributaria</t>
  </si>
  <si>
    <t>Análisis Contable</t>
  </si>
  <si>
    <t>Aspectos Jurídicos-Laborales en Materia de Igualdad</t>
  </si>
  <si>
    <t>Relaciones Transfronterizas en el Marco de la Unión Europea. Introducción al Derecho Social Portugués</t>
  </si>
  <si>
    <t>Organización de la Prevención en la Empresa</t>
  </si>
  <si>
    <t>Técnicas de Negociación Colectiva</t>
  </si>
  <si>
    <t>Medidas de Solución de Conflictos</t>
  </si>
  <si>
    <t>Administración Laboral y Derecho Sancionador del Trabajo</t>
  </si>
  <si>
    <t>Prácticas Externas</t>
  </si>
  <si>
    <t>Máster Universitario en Abogacía - Pontevedra</t>
  </si>
  <si>
    <t>Máster Universitario en Abogacía y Procura - Pontevedra</t>
  </si>
  <si>
    <t>Deontología, Organización Profesional y Turno de oficio</t>
  </si>
  <si>
    <t>Práctica extrajudicial</t>
  </si>
  <si>
    <t>Práctica Civil I</t>
  </si>
  <si>
    <t>Práctica Mercantil</t>
  </si>
  <si>
    <t>Práctica Penal I</t>
  </si>
  <si>
    <t>Práctica Administrativa</t>
  </si>
  <si>
    <t>Práctica Civil II</t>
  </si>
  <si>
    <t>Práctica Penal II</t>
  </si>
  <si>
    <t>Práctica Tributaria</t>
  </si>
  <si>
    <t>Práctica Laboral y de Seguridad Social</t>
  </si>
  <si>
    <t>Prácticas Externas Básicas</t>
  </si>
  <si>
    <t>Máster Universitario en Abogacía - Vigo</t>
  </si>
  <si>
    <t>Máster Universitario en Abogacía y Procura - Vigo</t>
  </si>
  <si>
    <r>
      <rPr>
        <b/>
        <sz val="10"/>
        <rFont val="Calibri"/>
        <family val="2"/>
        <scheme val="minor"/>
      </rPr>
      <t>Só Cubrir a Meta. O Resultado calcúlase de xeito automático.</t>
    </r>
    <r>
      <rPr>
        <sz val="10"/>
        <rFont val="Calibri"/>
        <family val="2"/>
        <scheme val="minor"/>
      </rPr>
      <t xml:space="preserve">
Indicar a % de materias cunha taxa de rendemento igual ou superior a un valor establecido (Por exemplo o 50%). O Resultado calcúlase de xeito automático, indicando na columna T da folla "Anexos" o valor establecido da taxa de cada materia</t>
    </r>
  </si>
  <si>
    <r>
      <rPr>
        <b/>
        <sz val="10"/>
        <rFont val="Calibri"/>
        <family val="2"/>
        <scheme val="minor"/>
      </rPr>
      <t xml:space="preserve">Só Cubrir a Meta. O Resultado calcúlase de xeito automático.
</t>
    </r>
    <r>
      <rPr>
        <sz val="10"/>
        <rFont val="Calibri"/>
        <family val="2"/>
        <scheme val="minor"/>
      </rPr>
      <t>Indicar a %  de materias cunha taxa de Éxito igual ou superior a un valor establecido (Por exemplo o 50%). O Resultado calcúlase de xeito automático, indicando na columna S da folla "Anexos" o valor establecido da taxa de cada materia</t>
    </r>
  </si>
  <si>
    <r>
      <rPr>
        <b/>
        <sz val="10"/>
        <rFont val="Calibri"/>
        <family val="2"/>
        <scheme val="minor"/>
      </rPr>
      <t xml:space="preserve">Só Cubrir a Meta. O Resultado calcúlase de xeito automático.
</t>
    </r>
    <r>
      <rPr>
        <sz val="10"/>
        <rFont val="Calibri"/>
        <family val="2"/>
        <scheme val="minor"/>
      </rPr>
      <t>Indicar o valor mínimo das taxas de rendemento das materias da titulación, do indicador I10-7</t>
    </r>
  </si>
  <si>
    <r>
      <rPr>
        <b/>
        <sz val="10"/>
        <rFont val="Calibri"/>
        <family val="2"/>
        <scheme val="minor"/>
      </rPr>
      <t xml:space="preserve">Só Cubrir a Meta. O Resultado calcúlase de xeito automático.
</t>
    </r>
    <r>
      <rPr>
        <sz val="10"/>
        <rFont val="Calibri"/>
        <family val="2"/>
        <scheme val="minor"/>
      </rPr>
      <t>Indicar o valor mínimo das taxas de Éxito das materias da titulación, do indicador I10-10</t>
    </r>
  </si>
  <si>
    <r>
      <rPr>
        <b/>
        <sz val="10"/>
        <color theme="1"/>
        <rFont val="Calibri"/>
        <family val="2"/>
        <scheme val="minor"/>
      </rPr>
      <t xml:space="preserve">Cubrir Meta e Resultado
</t>
    </r>
    <r>
      <rPr>
        <sz val="10"/>
        <color theme="1"/>
        <rFont val="Calibri"/>
        <family val="2"/>
        <scheme val="minor"/>
      </rPr>
      <t xml:space="preserve">Elixir o documento Grao ACC_1 ou Máster ACC_1, segundo o caso:
https://secretaria.uvigo.gal/uv/web/transparencia/informe/show/5/51/63 
</t>
    </r>
    <r>
      <rPr>
        <b/>
        <sz val="10"/>
        <color theme="1"/>
        <rFont val="Calibri"/>
        <family val="2"/>
        <scheme val="minor"/>
      </rPr>
      <t>Os resultados son do curso 23/24</t>
    </r>
  </si>
  <si>
    <r>
      <rPr>
        <b/>
        <sz val="10"/>
        <rFont val="Calibri"/>
        <family val="2"/>
        <scheme val="minor"/>
      </rPr>
      <t xml:space="preserve">Só cubrir o Resultado, é un indicador informativo
</t>
    </r>
    <r>
      <rPr>
        <sz val="10"/>
        <rFont val="Calibri"/>
        <family val="2"/>
        <scheme val="minor"/>
      </rPr>
      <t xml:space="preserve">Introducir a inserción laboral da da titulación da secretaría virtual
https://secretaria.uvigo.gal/uv/web/transparencia/grupo/show/5/69
</t>
    </r>
    <r>
      <rPr>
        <b/>
        <sz val="10"/>
        <rFont val="Calibri"/>
        <family val="2"/>
        <scheme val="minor"/>
      </rPr>
      <t>Son os resultados do informe da UVIGO do 2020/21</t>
    </r>
  </si>
  <si>
    <r>
      <rPr>
        <b/>
        <sz val="10"/>
        <rFont val="Calibri"/>
        <family val="2"/>
        <scheme val="minor"/>
      </rPr>
      <t>Cubrir Meta e Resultado</t>
    </r>
    <r>
      <rPr>
        <sz val="10"/>
        <rFont val="Calibri"/>
        <family val="2"/>
        <scheme val="minor"/>
      </rPr>
      <t xml:space="preserve">
Escoller o documento de Nota Media dos graos ou másters segundo o caso: https://secretaria.uvigo.gal/uv/web/transparencia/informe/show/5/51/63
Posteriormente elixir a columna </t>
    </r>
    <r>
      <rPr>
        <i/>
        <sz val="10"/>
        <rFont val="Calibri"/>
        <family val="2"/>
        <scheme val="minor"/>
      </rPr>
      <t>"Nota media de acceso"</t>
    </r>
    <r>
      <rPr>
        <sz val="10"/>
        <rFont val="Calibri"/>
        <family val="2"/>
        <scheme val="minor"/>
      </rPr>
      <t xml:space="preserve"> da fila </t>
    </r>
    <r>
      <rPr>
        <i/>
        <sz val="10"/>
        <rFont val="Calibri"/>
        <family val="2"/>
        <scheme val="minor"/>
      </rPr>
      <t xml:space="preserve">"Título de Bacharelato do Sistema Educativo Español" </t>
    </r>
    <r>
      <rPr>
        <sz val="10"/>
        <rFont val="Calibri"/>
        <family val="2"/>
        <scheme val="minor"/>
      </rPr>
      <t xml:space="preserve">da titulación.
</t>
    </r>
    <r>
      <rPr>
        <b/>
        <sz val="10"/>
        <rFont val="Calibri"/>
        <family val="2"/>
        <scheme val="minor"/>
      </rPr>
      <t>Son os resultados do curso 23-24</t>
    </r>
  </si>
  <si>
    <t>Curso 23/24</t>
  </si>
  <si>
    <t>Non foi respostada</t>
  </si>
  <si>
    <t>23/24</t>
  </si>
  <si>
    <t>T.Éxito min</t>
  </si>
  <si>
    <t>&gt;=meta</t>
  </si>
  <si>
    <t>32% (TFG)</t>
  </si>
  <si>
    <t>Curso 23-24</t>
  </si>
  <si>
    <t>Curso 24-25</t>
  </si>
  <si>
    <t>Curso 25-26</t>
  </si>
  <si>
    <t>2.5%</t>
  </si>
  <si>
    <t>% de materias que acadan unha Taxa de Rendemento de 66%</t>
  </si>
  <si>
    <t>% de materias que acadan unha Taxa de Éxito de 80%</t>
  </si>
  <si>
    <t>3.5</t>
  </si>
  <si>
    <t>% de materias que acadan unha Taxa de Rendemento de 90%</t>
  </si>
  <si>
    <r>
      <rPr>
        <b/>
        <sz val="10"/>
        <rFont val="Calibri"/>
        <family val="2"/>
        <scheme val="minor"/>
      </rPr>
      <t>Obxectivo 1</t>
    </r>
    <r>
      <rPr>
        <sz val="10"/>
        <rFont val="Calibri"/>
        <family val="2"/>
        <scheme val="minor"/>
      </rPr>
      <t xml:space="preserve"> Mellora dos programas de intercambio. 
24-25: Sinatura do primeiro convenio de dobre titulación 
25-26: Número de convenios de mobilidade Erasmus-SICUE e proxectos KA171
26-27: Número de convenios de mobilidade e participación de alumnado nos diferentes programas
</t>
    </r>
  </si>
  <si>
    <r>
      <rPr>
        <b/>
        <sz val="10"/>
        <rFont val="Calibri"/>
        <family val="2"/>
        <scheme val="minor"/>
      </rPr>
      <t>Obxectivo 2</t>
    </r>
    <r>
      <rPr>
        <sz val="10"/>
        <rFont val="Calibri"/>
        <family val="2"/>
        <scheme val="minor"/>
      </rPr>
      <t xml:space="preserve"> Potenciar o desenvolvemento de formación continua e títulos propios
 24-25: Número de módulos formativos e cursos de formación complementaria. 
24-25: Número de
actividades promotoras de igualdade.
25-26: Número de cursos de especialista
26-27: Nova oferta de microcredencial ou titulación de ciclo curto.</t>
    </r>
  </si>
  <si>
    <r>
      <rPr>
        <b/>
        <sz val="10"/>
        <rFont val="Calibri"/>
        <family val="2"/>
        <scheme val="minor"/>
      </rPr>
      <t>Obxectivo 3</t>
    </r>
    <r>
      <rPr>
        <sz val="10"/>
        <rFont val="Calibri"/>
        <family val="2"/>
        <scheme val="minor"/>
      </rPr>
      <t xml:space="preserve"> Visibilización do centro
 24-25: Mellora na opinión de alumnado foráneo en relación á páxina web, analise de seguimento.
25-26: Número de actividades realizadas de xeito cooperativo Universidade-Sociedade.
26-27: Existencia dunha cátedra Empresa-Universidade</t>
    </r>
  </si>
  <si>
    <r>
      <rPr>
        <b/>
        <sz val="10"/>
        <rFont val="Calibri"/>
        <family val="2"/>
        <scheme val="minor"/>
      </rPr>
      <t>Obxectivo 4</t>
    </r>
    <r>
      <rPr>
        <sz val="10"/>
        <rFont val="Calibri"/>
        <family val="2"/>
        <scheme val="minor"/>
      </rPr>
      <t xml:space="preserve"> Formento  da calidade e rendemento académico 
 24-25: celebración de reunións de coordinación para cada curso e titulación
24-25: incremento no nivel de
participación nos procesos de medición
25-26:mellora nos resultados de satisfacción asociados aos obxectivos/metas de calidade establecidas
26-27:mellora nos resultados de satisfacción asociados aos obxectivos/metas de calidade establecidas
26-27 Mellora da tasa de empregabilidade</t>
    </r>
  </si>
  <si>
    <t>IPE</t>
  </si>
  <si>
    <t>IPE1</t>
  </si>
  <si>
    <t>IPE2</t>
  </si>
  <si>
    <t>IPE3</t>
  </si>
  <si>
    <t>IPE4</t>
  </si>
  <si>
    <t>Xº de materias que acadan unha Taxa de Éxito de 80%</t>
  </si>
  <si>
    <t>Xº de materias que acadan unha Taxa de Éxito de 90%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</si>
</sst>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 #,##0.00_-;_-* &quot;-&quot;??_-;_-@_-"/>
    <numFmt numFmtId="165" formatCode="0.0"/>
    <numFmt numFmtId="166" formatCode="0.0%"/>
    <numFmt numFmtId="167" formatCode="0%;\(0%\)"/>
  </numFmts>
  <fonts count="100">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b/>
      <sz val="20"/>
      <color theme="1"/>
      <name val="Calibri"/>
      <family val="2"/>
      <scheme val="minor"/>
    </font>
    <font>
      <b/>
      <sz val="14"/>
      <color theme="1"/>
      <name val="Calibri"/>
      <family val="2"/>
      <scheme val="minor"/>
    </font>
    <font>
      <sz val="11"/>
      <color theme="1"/>
      <name val="Calibri"/>
      <family val="2"/>
      <scheme val="minor"/>
    </font>
    <font>
      <b/>
      <sz val="9"/>
      <color theme="0"/>
      <name val="Calibri"/>
      <family val="2"/>
      <scheme val="minor"/>
    </font>
    <font>
      <b/>
      <sz val="11"/>
      <color theme="1"/>
      <name val="Calibri"/>
      <family val="2"/>
      <scheme val="minor"/>
    </font>
    <font>
      <sz val="11"/>
      <name val="Calibri"/>
      <family val="2"/>
      <scheme val="minor"/>
    </font>
    <font>
      <b/>
      <sz val="14"/>
      <color theme="1"/>
      <name val="Calibri"/>
      <family val="2"/>
      <scheme val="minor"/>
    </font>
    <font>
      <sz val="11"/>
      <color theme="0" tint="-0.499984740745262"/>
      <name val="Calibri"/>
      <family val="2"/>
      <scheme val="minor"/>
    </font>
    <font>
      <sz val="9"/>
      <name val="Calibri"/>
      <family val="2"/>
      <scheme val="minor"/>
    </font>
    <font>
      <b/>
      <sz val="14"/>
      <name val="Calibri"/>
      <family val="2"/>
      <scheme val="minor"/>
    </font>
    <font>
      <b/>
      <sz val="9"/>
      <color theme="1"/>
      <name val="Calibri"/>
      <family val="2"/>
      <scheme val="minor"/>
    </font>
    <font>
      <sz val="10"/>
      <color theme="1"/>
      <name val="Calibri"/>
      <family val="2"/>
      <scheme val="minor"/>
    </font>
    <font>
      <sz val="11"/>
      <color theme="0"/>
      <name val="Calibri"/>
      <family val="2"/>
      <scheme val="minor"/>
    </font>
    <font>
      <b/>
      <sz val="14"/>
      <color theme="0"/>
      <name val="Calibri"/>
      <family val="2"/>
      <scheme val="minor"/>
    </font>
    <font>
      <b/>
      <sz val="12"/>
      <color theme="1"/>
      <name val="Calibri"/>
      <family val="2"/>
      <scheme val="minor"/>
    </font>
    <font>
      <sz val="12"/>
      <color theme="1"/>
      <name val="Calibri"/>
      <family val="2"/>
      <scheme val="minor"/>
    </font>
    <font>
      <b/>
      <sz val="20"/>
      <color theme="1"/>
      <name val="Calibri"/>
      <family val="2"/>
      <scheme val="minor"/>
    </font>
    <font>
      <sz val="8"/>
      <color theme="1"/>
      <name val="Calibri"/>
      <family val="2"/>
      <scheme val="minor"/>
    </font>
    <font>
      <sz val="10"/>
      <name val="Calibri"/>
      <family val="2"/>
      <scheme val="minor"/>
    </font>
    <font>
      <b/>
      <sz val="11"/>
      <name val="Calibri"/>
      <family val="2"/>
      <scheme val="minor"/>
    </font>
    <font>
      <b/>
      <sz val="10"/>
      <color theme="1"/>
      <name val="Calibri"/>
      <family val="2"/>
      <scheme val="minor"/>
    </font>
    <font>
      <sz val="18"/>
      <color theme="1"/>
      <name val="Calibri"/>
      <family val="2"/>
      <scheme val="minor"/>
    </font>
    <font>
      <b/>
      <sz val="18"/>
      <color theme="1"/>
      <name val="Calibri"/>
      <family val="2"/>
      <scheme val="minor"/>
    </font>
    <font>
      <i/>
      <sz val="10"/>
      <color theme="1"/>
      <name val="Calibri"/>
      <family val="2"/>
      <scheme val="minor"/>
    </font>
    <font>
      <i/>
      <sz val="10"/>
      <name val="Calibri"/>
      <family val="2"/>
      <scheme val="minor"/>
    </font>
    <font>
      <sz val="12"/>
      <color theme="0" tint="-0.499984740745262"/>
      <name val="Calibri"/>
      <family val="2"/>
      <scheme val="minor"/>
    </font>
    <font>
      <b/>
      <sz val="10"/>
      <name val="Calibri"/>
      <family val="2"/>
      <scheme val="minor"/>
    </font>
    <font>
      <b/>
      <sz val="10"/>
      <color theme="0"/>
      <name val="Calibri"/>
      <family val="2"/>
      <scheme val="minor"/>
    </font>
    <font>
      <sz val="14"/>
      <name val="Calibri"/>
      <family val="2"/>
      <scheme val="minor"/>
    </font>
    <font>
      <b/>
      <sz val="16"/>
      <name val="Calibri"/>
      <family val="2"/>
      <scheme val="minor"/>
    </font>
    <font>
      <u/>
      <sz val="11"/>
      <color theme="10"/>
      <name val="Calibri"/>
      <family val="2"/>
      <scheme val="minor"/>
    </font>
    <font>
      <sz val="14"/>
      <color theme="1"/>
      <name val="Calibri"/>
      <family val="2"/>
      <scheme val="minor"/>
    </font>
    <font>
      <b/>
      <sz val="14"/>
      <color theme="0" tint="-0.499984740745262"/>
      <name val="Calibri"/>
      <family val="2"/>
      <scheme val="minor"/>
    </font>
    <font>
      <b/>
      <sz val="14"/>
      <color theme="0" tint="-0.34998626667073579"/>
      <name val="Calibri"/>
      <family val="2"/>
      <scheme val="minor"/>
    </font>
    <font>
      <sz val="12"/>
      <name val="Calibri"/>
      <family val="2"/>
      <scheme val="minor"/>
    </font>
    <font>
      <u/>
      <sz val="10"/>
      <color theme="10"/>
      <name val="Calibri"/>
      <family val="2"/>
      <scheme val="minor"/>
    </font>
    <font>
      <b/>
      <sz val="16"/>
      <color theme="1"/>
      <name val="Calibri"/>
      <family val="2"/>
      <scheme val="minor"/>
    </font>
    <font>
      <sz val="11"/>
      <color theme="1"/>
      <name val="New Baskerville"/>
      <family val="1"/>
    </font>
    <font>
      <sz val="10"/>
      <name val="Arial"/>
      <family val="2"/>
    </font>
    <font>
      <sz val="22"/>
      <name val="New Baskerville"/>
      <family val="1"/>
    </font>
    <font>
      <b/>
      <sz val="14"/>
      <color theme="9" tint="-0.249977111117893"/>
      <name val="Calibri"/>
      <family val="2"/>
      <scheme val="minor"/>
    </font>
    <font>
      <sz val="12"/>
      <color theme="5" tint="-0.249977111117893"/>
      <name val="New Baskerville"/>
      <family val="1"/>
    </font>
    <font>
      <b/>
      <sz val="22"/>
      <name val="Calibri"/>
      <family val="2"/>
      <scheme val="minor"/>
    </font>
    <font>
      <sz val="18"/>
      <name val="New Baskerville"/>
      <family val="1"/>
    </font>
    <font>
      <sz val="18"/>
      <name val="Calibri"/>
      <family val="2"/>
      <scheme val="minor"/>
    </font>
    <font>
      <sz val="22"/>
      <name val="Calibri"/>
      <family val="2"/>
      <scheme val="minor"/>
    </font>
    <font>
      <b/>
      <sz val="18"/>
      <name val="Calibri"/>
      <family val="2"/>
      <scheme val="minor"/>
    </font>
    <font>
      <u/>
      <sz val="16"/>
      <color theme="9" tint="-0.249977111117893"/>
      <name val="Calibri"/>
      <family val="2"/>
      <scheme val="minor"/>
    </font>
    <font>
      <sz val="14"/>
      <color rgb="FF0070C0"/>
      <name val="New Baskerville"/>
      <family val="1"/>
    </font>
    <font>
      <sz val="22"/>
      <color rgb="FF00B0F0"/>
      <name val="New Baskerville"/>
      <family val="1"/>
    </font>
    <font>
      <b/>
      <sz val="9"/>
      <name val="Calibri"/>
      <family val="2"/>
      <scheme val="minor"/>
    </font>
    <font>
      <sz val="10"/>
      <color theme="3"/>
      <name val="Calibri"/>
      <family val="2"/>
      <scheme val="minor"/>
    </font>
    <font>
      <sz val="11"/>
      <color theme="3"/>
      <name val="Calibri"/>
      <family val="2"/>
      <scheme val="minor"/>
    </font>
    <font>
      <sz val="11"/>
      <color rgb="FFFFFFFF"/>
      <name val="Calibri"/>
      <family val="2"/>
      <scheme val="minor"/>
    </font>
    <font>
      <sz val="11"/>
      <color rgb="FF808080"/>
      <name val="Calibri"/>
      <family val="2"/>
      <scheme val="minor"/>
    </font>
    <font>
      <b/>
      <sz val="10"/>
      <color rgb="FF000000"/>
      <name val="Calibri"/>
      <family val="2"/>
      <scheme val="minor"/>
    </font>
    <font>
      <sz val="10"/>
      <color rgb="FF000000"/>
      <name val="Calibri"/>
      <family val="2"/>
      <scheme val="minor"/>
    </font>
    <font>
      <b/>
      <sz val="14"/>
      <color rgb="FFFFFFFF"/>
      <name val="Calibri"/>
      <family val="2"/>
      <scheme val="minor"/>
    </font>
    <font>
      <b/>
      <sz val="14"/>
      <color rgb="FF000000"/>
      <name val="Calibri"/>
      <family val="2"/>
      <scheme val="minor"/>
    </font>
    <font>
      <sz val="10"/>
      <color theme="0"/>
      <name val="Calibri"/>
      <family val="2"/>
      <scheme val="minor"/>
    </font>
    <font>
      <b/>
      <sz val="14"/>
      <color theme="1"/>
      <name val="Calibri"/>
      <family val="2"/>
    </font>
    <font>
      <b/>
      <sz val="18"/>
      <color rgb="FF000000"/>
      <name val="Calibri"/>
      <family val="2"/>
      <scheme val="minor"/>
    </font>
    <font>
      <sz val="18"/>
      <color rgb="FF000000"/>
      <name val="Calibri"/>
      <family val="2"/>
      <scheme val="minor"/>
    </font>
    <font>
      <b/>
      <sz val="12"/>
      <color rgb="FF000000"/>
      <name val="Calibri"/>
      <family val="2"/>
      <scheme val="minor"/>
    </font>
    <font>
      <sz val="11"/>
      <color theme="0"/>
      <name val="Calibri"/>
      <family val="2"/>
      <scheme val="minor"/>
    </font>
    <font>
      <b/>
      <sz val="18"/>
      <color theme="1"/>
      <name val="Arial"/>
      <family val="2"/>
    </font>
    <font>
      <sz val="18"/>
      <color theme="0"/>
      <name val="Arial"/>
      <family val="2"/>
    </font>
    <font>
      <b/>
      <sz val="12"/>
      <color theme="1"/>
      <name val="Arial Black"/>
      <family val="2"/>
    </font>
    <font>
      <sz val="18"/>
      <color theme="1"/>
      <name val="Arial"/>
      <family val="2"/>
    </font>
    <font>
      <sz val="12"/>
      <color theme="1"/>
      <name val="Arial Black"/>
      <family val="2"/>
    </font>
    <font>
      <sz val="11"/>
      <color theme="1"/>
      <name val="Arial Black"/>
      <family val="2"/>
    </font>
    <font>
      <sz val="11"/>
      <color theme="0"/>
      <name val="Arial Black"/>
      <family val="2"/>
    </font>
    <font>
      <sz val="8"/>
      <color rgb="FF35383A"/>
      <name val="Open Sans"/>
    </font>
    <font>
      <sz val="8"/>
      <color rgb="FF4A4A4A"/>
      <name val="Arial"/>
      <family val="2"/>
    </font>
    <font>
      <sz val="8"/>
      <name val="Calibri"/>
      <family val="2"/>
      <scheme val="minor"/>
    </font>
    <font>
      <sz val="12"/>
      <color rgb="FFFF0000"/>
      <name val="Calibri"/>
      <family val="2"/>
      <scheme val="minor"/>
    </font>
  </fonts>
  <fills count="25">
    <fill>
      <patternFill patternType="none"/>
    </fill>
    <fill>
      <patternFill patternType="gray125"/>
    </fill>
    <fill>
      <patternFill patternType="solid">
        <fgColor theme="9" tint="-0.249977111117893"/>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34998626667073579"/>
        <bgColor indexed="64"/>
      </patternFill>
    </fill>
    <fill>
      <patternFill patternType="solid">
        <fgColor theme="0"/>
        <bgColor indexed="64"/>
      </patternFill>
    </fill>
    <fill>
      <patternFill patternType="solid">
        <fgColor rgb="FFF0B2A8"/>
        <bgColor indexed="64"/>
      </patternFill>
    </fill>
    <fill>
      <patternFill patternType="solid">
        <fgColor theme="8" tint="0.79998168889431442"/>
        <bgColor indexed="64"/>
      </patternFill>
    </fill>
    <fill>
      <patternFill patternType="solid">
        <fgColor theme="9" tint="0.79995117038483843"/>
        <bgColor indexed="64"/>
      </patternFill>
    </fill>
    <fill>
      <patternFill patternType="solid">
        <fgColor theme="0" tint="-0.499984740745262"/>
        <bgColor indexed="64"/>
      </patternFill>
    </fill>
    <fill>
      <patternFill patternType="solid">
        <fgColor theme="4" tint="0.79998168889431442"/>
        <bgColor indexed="64"/>
      </patternFill>
    </fill>
    <fill>
      <patternFill patternType="solid">
        <fgColor rgb="FFD9E1F2"/>
        <bgColor indexed="64"/>
      </patternFill>
    </fill>
    <fill>
      <patternFill patternType="solid">
        <fgColor rgb="FFFFE699"/>
        <bgColor indexed="64"/>
      </patternFill>
    </fill>
    <fill>
      <patternFill patternType="solid">
        <fgColor rgb="FF548235"/>
        <bgColor indexed="64"/>
      </patternFill>
    </fill>
    <fill>
      <patternFill patternType="solid">
        <fgColor rgb="FFFB7D80"/>
        <bgColor indexed="64"/>
      </patternFill>
    </fill>
    <fill>
      <patternFill patternType="solid">
        <fgColor rgb="FFFFEB99"/>
        <bgColor indexed="64"/>
      </patternFill>
    </fill>
    <fill>
      <patternFill patternType="solid">
        <fgColor rgb="FFFFC000"/>
        <bgColor indexed="64"/>
      </patternFill>
    </fill>
    <fill>
      <patternFill patternType="solid">
        <fgColor rgb="FFF2F2F2"/>
        <bgColor indexed="64"/>
      </patternFill>
    </fill>
    <fill>
      <patternFill patternType="solid">
        <fgColor rgb="FF92D050"/>
        <bgColor indexed="64"/>
      </patternFill>
    </fill>
    <fill>
      <patternFill patternType="solid">
        <fgColor theme="9" tint="0.59999389629810485"/>
        <bgColor indexed="64"/>
      </patternFill>
    </fill>
    <fill>
      <patternFill patternType="solid">
        <fgColor rgb="FFFF5D5D"/>
        <bgColor indexed="64"/>
      </patternFill>
    </fill>
    <fill>
      <patternFill patternType="solid">
        <fgColor rgb="FFFFFFFF"/>
      </patternFill>
    </fill>
  </fills>
  <borders count="86">
    <border>
      <left/>
      <right/>
      <top/>
      <bottom/>
      <diagonal/>
    </border>
    <border>
      <left/>
      <right/>
      <top style="thin">
        <color auto="1"/>
      </top>
      <bottom style="thin">
        <color auto="1"/>
      </bottom>
      <diagonal/>
    </border>
    <border>
      <left style="medium">
        <color auto="1"/>
      </left>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diagonal/>
    </border>
    <border>
      <left/>
      <right style="thin">
        <color auto="1"/>
      </right>
      <top style="thin">
        <color auto="1"/>
      </top>
      <bottom/>
      <diagonal/>
    </border>
    <border>
      <left/>
      <right style="medium">
        <color auto="1"/>
      </right>
      <top/>
      <bottom/>
      <diagonal/>
    </border>
    <border>
      <left/>
      <right style="thin">
        <color auto="1"/>
      </right>
      <top/>
      <bottom style="thin">
        <color auto="1"/>
      </bottom>
      <diagonal/>
    </border>
    <border>
      <left/>
      <right style="thin">
        <color auto="1"/>
      </right>
      <top/>
      <bottom/>
      <diagonal/>
    </border>
    <border>
      <left/>
      <right style="medium">
        <color auto="1"/>
      </right>
      <top/>
      <bottom style="medium">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auto="1"/>
      </left>
      <right/>
      <top style="medium">
        <color indexed="64"/>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theme="9" tint="-0.249977111117893"/>
      </left>
      <right/>
      <top style="medium">
        <color theme="9" tint="-0.249977111117893"/>
      </top>
      <bottom/>
      <diagonal/>
    </border>
    <border>
      <left/>
      <right/>
      <top style="medium">
        <color theme="9" tint="-0.249977111117893"/>
      </top>
      <bottom/>
      <diagonal/>
    </border>
    <border>
      <left/>
      <right style="medium">
        <color theme="9" tint="-0.249977111117893"/>
      </right>
      <top style="medium">
        <color theme="9" tint="-0.249977111117893"/>
      </top>
      <bottom/>
      <diagonal/>
    </border>
    <border>
      <left style="medium">
        <color theme="9" tint="-0.249977111117893"/>
      </left>
      <right/>
      <top/>
      <bottom/>
      <diagonal/>
    </border>
    <border>
      <left/>
      <right style="medium">
        <color theme="9" tint="-0.249977111117893"/>
      </right>
      <top/>
      <bottom/>
      <diagonal/>
    </border>
    <border>
      <left style="thin">
        <color theme="9" tint="-0.249977111117893"/>
      </left>
      <right/>
      <top style="thin">
        <color theme="9" tint="-0.249977111117893"/>
      </top>
      <bottom style="thin">
        <color theme="9" tint="-0.249977111117893"/>
      </bottom>
      <diagonal/>
    </border>
    <border>
      <left/>
      <right/>
      <top style="thin">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right/>
      <top/>
      <bottom style="thin">
        <color theme="9" tint="-0.249977111117893"/>
      </bottom>
      <diagonal/>
    </border>
    <border>
      <left/>
      <right/>
      <top style="thin">
        <color theme="9" tint="-0.249977111117893"/>
      </top>
      <bottom/>
      <diagonal/>
    </border>
    <border>
      <left style="medium">
        <color theme="9" tint="-0.249977111117893"/>
      </left>
      <right/>
      <top/>
      <bottom style="medium">
        <color theme="9" tint="-0.249977111117893"/>
      </bottom>
      <diagonal/>
    </border>
    <border>
      <left/>
      <right/>
      <top/>
      <bottom style="medium">
        <color theme="9" tint="-0.249977111117893"/>
      </bottom>
      <diagonal/>
    </border>
    <border>
      <left/>
      <right style="medium">
        <color theme="9" tint="-0.249977111117893"/>
      </right>
      <top/>
      <bottom style="medium">
        <color theme="9" tint="-0.249977111117893"/>
      </bottom>
      <diagonal/>
    </border>
    <border>
      <left style="medium">
        <color theme="9" tint="-0.249977111117893"/>
      </left>
      <right/>
      <top style="medium">
        <color theme="9" tint="-0.249977111117893"/>
      </top>
      <bottom style="medium">
        <color auto="1"/>
      </bottom>
      <diagonal/>
    </border>
    <border>
      <left/>
      <right/>
      <top style="medium">
        <color theme="9" tint="-0.249977111117893"/>
      </top>
      <bottom style="medium">
        <color auto="1"/>
      </bottom>
      <diagonal/>
    </border>
    <border>
      <left style="medium">
        <color theme="9" tint="-0.249977111117893"/>
      </left>
      <right style="thin">
        <color indexed="64"/>
      </right>
      <top style="medium">
        <color auto="1"/>
      </top>
      <bottom style="medium">
        <color theme="9" tint="-0.249977111117893"/>
      </bottom>
      <diagonal/>
    </border>
    <border>
      <left style="medium">
        <color indexed="64"/>
      </left>
      <right style="thin">
        <color indexed="64"/>
      </right>
      <top style="medium">
        <color auto="1"/>
      </top>
      <bottom style="medium">
        <color theme="9" tint="-0.249977111117893"/>
      </bottom>
      <diagonal/>
    </border>
    <border>
      <left style="medium">
        <color indexed="64"/>
      </left>
      <right style="medium">
        <color theme="9" tint="-0.249977111117893"/>
      </right>
      <top style="medium">
        <color auto="1"/>
      </top>
      <bottom style="medium">
        <color theme="9" tint="-0.249977111117893"/>
      </bottom>
      <diagonal/>
    </border>
    <border>
      <left style="thin">
        <color theme="9" tint="-0.249977111117893"/>
      </left>
      <right/>
      <top/>
      <bottom style="thin">
        <color theme="9" tint="-0.249977111117893"/>
      </bottom>
      <diagonal/>
    </border>
    <border>
      <left/>
      <right style="thin">
        <color theme="9" tint="-0.249977111117893"/>
      </right>
      <top/>
      <bottom style="thin">
        <color theme="9" tint="-0.249977111117893"/>
      </bottom>
      <diagonal/>
    </border>
    <border>
      <left style="thin">
        <color theme="9" tint="-0.249977111117893"/>
      </left>
      <right/>
      <top/>
      <bottom style="thin">
        <color auto="1"/>
      </bottom>
      <diagonal/>
    </border>
    <border>
      <left/>
      <right style="thin">
        <color theme="9" tint="-0.249977111117893"/>
      </right>
      <top/>
      <bottom style="thin">
        <color auto="1"/>
      </bottom>
      <diagonal/>
    </border>
    <border>
      <left style="medium">
        <color theme="9"/>
      </left>
      <right/>
      <top style="medium">
        <color theme="9"/>
      </top>
      <bottom/>
      <diagonal/>
    </border>
    <border>
      <left/>
      <right/>
      <top style="medium">
        <color theme="9"/>
      </top>
      <bottom/>
      <diagonal/>
    </border>
    <border>
      <left/>
      <right style="medium">
        <color theme="9"/>
      </right>
      <top style="medium">
        <color theme="9"/>
      </top>
      <bottom/>
      <diagonal/>
    </border>
    <border>
      <left style="medium">
        <color theme="9"/>
      </left>
      <right/>
      <top/>
      <bottom/>
      <diagonal/>
    </border>
    <border>
      <left/>
      <right style="medium">
        <color theme="9"/>
      </right>
      <top/>
      <bottom/>
      <diagonal/>
    </border>
    <border>
      <left style="medium">
        <color theme="9"/>
      </left>
      <right style="medium">
        <color theme="9"/>
      </right>
      <top style="medium">
        <color theme="9"/>
      </top>
      <bottom/>
      <diagonal/>
    </border>
    <border>
      <left style="medium">
        <color theme="9"/>
      </left>
      <right style="medium">
        <color theme="9"/>
      </right>
      <top/>
      <bottom/>
      <diagonal/>
    </border>
    <border>
      <left style="medium">
        <color theme="9"/>
      </left>
      <right/>
      <top/>
      <bottom style="medium">
        <color theme="9"/>
      </bottom>
      <diagonal/>
    </border>
    <border>
      <left/>
      <right/>
      <top/>
      <bottom style="medium">
        <color theme="9"/>
      </bottom>
      <diagonal/>
    </border>
    <border>
      <left/>
      <right style="medium">
        <color theme="9"/>
      </right>
      <top/>
      <bottom style="medium">
        <color theme="9"/>
      </bottom>
      <diagonal/>
    </border>
    <border>
      <left style="medium">
        <color theme="9"/>
      </left>
      <right style="medium">
        <color theme="9"/>
      </right>
      <top/>
      <bottom style="medium">
        <color theme="9"/>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auto="1"/>
      </top>
      <bottom/>
      <diagonal/>
    </border>
    <border>
      <left style="thin">
        <color theme="9" tint="-0.249977111117893"/>
      </left>
      <right/>
      <top/>
      <bottom/>
      <diagonal/>
    </border>
    <border>
      <left/>
      <right style="thin">
        <color theme="9" tint="-0.249977111117893"/>
      </right>
      <top/>
      <bottom/>
      <diagonal/>
    </border>
    <border>
      <left style="thin">
        <color auto="1"/>
      </left>
      <right style="medium">
        <color indexed="64"/>
      </right>
      <top/>
      <bottom/>
      <diagonal/>
    </border>
  </borders>
  <cellStyleXfs count="5">
    <xf numFmtId="0" fontId="0" fillId="0" borderId="0"/>
    <xf numFmtId="9" fontId="26" fillId="0" borderId="0" applyFont="0" applyFill="0" applyBorder="0" applyAlignment="0" applyProtection="0"/>
    <xf numFmtId="164" fontId="26" fillId="0" borderId="0" applyFont="0" applyFill="0" applyBorder="0" applyAlignment="0" applyProtection="0"/>
    <xf numFmtId="0" fontId="54" fillId="0" borderId="0" applyNumberFormat="0" applyFill="0" applyBorder="0" applyAlignment="0" applyProtection="0"/>
    <xf numFmtId="0" fontId="62" fillId="0" borderId="0"/>
  </cellStyleXfs>
  <cellXfs count="619">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xf>
    <xf numFmtId="0" fontId="25" fillId="0" borderId="1" xfId="0" applyFont="1" applyBorder="1" applyAlignment="1">
      <alignment vertical="center" wrapText="1"/>
    </xf>
    <xf numFmtId="0" fontId="25" fillId="0" borderId="1" xfId="0" applyFont="1" applyBorder="1" applyAlignment="1">
      <alignment horizontal="center" vertical="center" wrapText="1"/>
    </xf>
    <xf numFmtId="0" fontId="0" fillId="0" borderId="5" xfId="0" applyBorder="1" applyAlignment="1">
      <alignment vertical="center"/>
    </xf>
    <xf numFmtId="0" fontId="0" fillId="0" borderId="7" xfId="0" applyBorder="1" applyAlignment="1">
      <alignment vertical="center"/>
    </xf>
    <xf numFmtId="0" fontId="27" fillId="2" borderId="11" xfId="0" applyFont="1" applyFill="1" applyBorder="1" applyAlignment="1">
      <alignment vertical="center" wrapText="1"/>
    </xf>
    <xf numFmtId="0" fontId="27" fillId="3" borderId="0" xfId="0" applyFont="1" applyFill="1" applyAlignment="1">
      <alignment vertical="center" wrapText="1"/>
    </xf>
    <xf numFmtId="0" fontId="27" fillId="2" borderId="0" xfId="0" applyFont="1" applyFill="1" applyAlignment="1">
      <alignment vertical="center" wrapText="1"/>
    </xf>
    <xf numFmtId="0" fontId="0" fillId="0" borderId="12" xfId="0" applyBorder="1" applyAlignment="1">
      <alignment vertical="center"/>
    </xf>
    <xf numFmtId="0" fontId="0" fillId="0" borderId="13" xfId="0" applyBorder="1" applyAlignment="1">
      <alignment vertical="center"/>
    </xf>
    <xf numFmtId="0" fontId="0" fillId="0" borderId="15" xfId="0" applyBorder="1" applyAlignment="1">
      <alignment vertical="center" wrapText="1"/>
    </xf>
    <xf numFmtId="0" fontId="0" fillId="0" borderId="16" xfId="0" applyBorder="1" applyAlignment="1">
      <alignment vertical="center" wrapText="1"/>
    </xf>
    <xf numFmtId="0" fontId="0" fillId="0" borderId="10" xfId="0" applyBorder="1" applyAlignment="1">
      <alignment vertical="center"/>
    </xf>
    <xf numFmtId="0" fontId="0" fillId="0" borderId="17" xfId="0" applyBorder="1" applyAlignment="1">
      <alignment vertical="center" wrapText="1"/>
    </xf>
    <xf numFmtId="0" fontId="27" fillId="2" borderId="14" xfId="0" applyFont="1" applyFill="1" applyBorder="1" applyAlignment="1">
      <alignment vertical="center" wrapText="1"/>
    </xf>
    <xf numFmtId="0" fontId="0" fillId="0" borderId="0" xfId="0" applyAlignment="1">
      <alignment horizontal="left" vertical="center" wrapText="1"/>
    </xf>
    <xf numFmtId="0" fontId="22" fillId="0" borderId="0" xfId="0" applyFont="1" applyAlignment="1">
      <alignment horizontal="center" vertical="center"/>
    </xf>
    <xf numFmtId="14" fontId="22" fillId="0" borderId="0" xfId="0" applyNumberFormat="1" applyFont="1" applyAlignment="1">
      <alignment horizontal="center" vertical="center"/>
    </xf>
    <xf numFmtId="0" fontId="31" fillId="0" borderId="0" xfId="0" applyFont="1" applyAlignment="1">
      <alignment horizontal="center" vertical="center"/>
    </xf>
    <xf numFmtId="0" fontId="25" fillId="4" borderId="27" xfId="0" applyFont="1" applyFill="1" applyBorder="1" applyAlignment="1">
      <alignment horizontal="center" vertical="center" wrapText="1"/>
    </xf>
    <xf numFmtId="0" fontId="33" fillId="0" borderId="0" xfId="0" applyFont="1" applyAlignment="1">
      <alignment horizontal="left" vertical="center" wrapText="1"/>
    </xf>
    <xf numFmtId="0" fontId="28" fillId="0" borderId="0" xfId="0" applyFont="1" applyAlignment="1">
      <alignment horizontal="center" vertical="center" wrapText="1"/>
    </xf>
    <xf numFmtId="0" fontId="0" fillId="0" borderId="0" xfId="0" applyAlignment="1">
      <alignment horizontal="center" vertical="center" wrapText="1"/>
    </xf>
    <xf numFmtId="0" fontId="24" fillId="0" borderId="0" xfId="0" applyFont="1" applyAlignment="1">
      <alignment vertical="center" wrapText="1"/>
    </xf>
    <xf numFmtId="0" fontId="31" fillId="0" borderId="0" xfId="0" applyFont="1" applyAlignment="1">
      <alignment horizontal="left" vertical="center" wrapText="1"/>
    </xf>
    <xf numFmtId="0" fontId="31" fillId="0" borderId="0" xfId="0" applyFont="1" applyAlignment="1">
      <alignment vertical="center" wrapText="1"/>
    </xf>
    <xf numFmtId="0" fontId="27" fillId="2" borderId="11" xfId="0" applyFont="1" applyFill="1" applyBorder="1" applyAlignment="1">
      <alignment vertical="center"/>
    </xf>
    <xf numFmtId="0" fontId="27" fillId="3" borderId="11" xfId="0" applyFont="1" applyFill="1" applyBorder="1" applyAlignment="1">
      <alignment vertical="center" wrapText="1"/>
    </xf>
    <xf numFmtId="0" fontId="37" fillId="3" borderId="0" xfId="0" applyFont="1" applyFill="1" applyAlignment="1">
      <alignment horizontal="left" vertical="center"/>
    </xf>
    <xf numFmtId="0" fontId="37" fillId="3" borderId="0" xfId="0" applyFont="1" applyFill="1" applyAlignment="1">
      <alignment horizontal="left" vertical="center" wrapText="1"/>
    </xf>
    <xf numFmtId="0" fontId="36" fillId="3" borderId="0" xfId="0" applyFont="1" applyFill="1" applyAlignment="1">
      <alignment horizontal="center" vertical="center"/>
    </xf>
    <xf numFmtId="0" fontId="36" fillId="3" borderId="0" xfId="0" applyFont="1" applyFill="1" applyAlignment="1">
      <alignment horizontal="left" vertical="center" wrapText="1"/>
    </xf>
    <xf numFmtId="0" fontId="36" fillId="3" borderId="0" xfId="0" applyFont="1" applyFill="1" applyAlignment="1">
      <alignment vertical="center"/>
    </xf>
    <xf numFmtId="0" fontId="37" fillId="2" borderId="0" xfId="0" applyFont="1" applyFill="1" applyAlignment="1">
      <alignment horizontal="left" vertical="center"/>
    </xf>
    <xf numFmtId="0" fontId="37" fillId="2" borderId="0" xfId="0" applyFont="1" applyFill="1" applyAlignment="1">
      <alignment horizontal="left" vertical="center" wrapText="1"/>
    </xf>
    <xf numFmtId="0" fontId="36" fillId="2" borderId="0" xfId="0" applyFont="1" applyFill="1" applyAlignment="1">
      <alignment horizontal="center" vertical="center"/>
    </xf>
    <xf numFmtId="0" fontId="36" fillId="2" borderId="0" xfId="0" applyFont="1" applyFill="1" applyAlignment="1">
      <alignment horizontal="left" vertical="center" wrapText="1"/>
    </xf>
    <xf numFmtId="0" fontId="36" fillId="2" borderId="0" xfId="0" applyFont="1" applyFill="1" applyAlignment="1">
      <alignment vertical="center"/>
    </xf>
    <xf numFmtId="0" fontId="37" fillId="6" borderId="2" xfId="0" applyFont="1" applyFill="1" applyBorder="1" applyAlignment="1">
      <alignment horizontal="left" vertical="center"/>
    </xf>
    <xf numFmtId="0" fontId="37" fillId="6" borderId="4" xfId="0" applyFont="1" applyFill="1" applyBorder="1" applyAlignment="1">
      <alignment horizontal="left" vertical="center" wrapText="1"/>
    </xf>
    <xf numFmtId="0" fontId="36" fillId="6" borderId="4" xfId="0" applyFont="1" applyFill="1" applyBorder="1" applyAlignment="1">
      <alignment horizontal="center" vertical="center"/>
    </xf>
    <xf numFmtId="0" fontId="36" fillId="6" borderId="18" xfId="0" applyFont="1" applyFill="1" applyBorder="1" applyAlignment="1">
      <alignment vertical="center" wrapText="1"/>
    </xf>
    <xf numFmtId="0" fontId="30" fillId="0" borderId="0" xfId="0" applyFont="1" applyAlignment="1">
      <alignment vertical="center"/>
    </xf>
    <xf numFmtId="0" fontId="33" fillId="7" borderId="2" xfId="0" applyFont="1" applyFill="1" applyBorder="1" applyAlignment="1">
      <alignment vertical="center"/>
    </xf>
    <xf numFmtId="0" fontId="33" fillId="7" borderId="4" xfId="0" applyFont="1" applyFill="1" applyBorder="1" applyAlignment="1">
      <alignment vertical="center"/>
    </xf>
    <xf numFmtId="0" fontId="34" fillId="5" borderId="29" xfId="0" applyFont="1" applyFill="1" applyBorder="1" applyAlignment="1">
      <alignment horizontal="center" vertical="center"/>
    </xf>
    <xf numFmtId="0" fontId="34" fillId="5" borderId="8" xfId="0" applyFont="1" applyFill="1" applyBorder="1" applyAlignment="1">
      <alignment horizontal="center" vertical="center"/>
    </xf>
    <xf numFmtId="2" fontId="0" fillId="0" borderId="0" xfId="0" applyNumberFormat="1" applyAlignment="1">
      <alignment horizontal="center" vertical="center"/>
    </xf>
    <xf numFmtId="0" fontId="28" fillId="0" borderId="1" xfId="0" applyFont="1" applyBorder="1" applyAlignment="1">
      <alignment horizontal="center" vertical="center" wrapText="1"/>
    </xf>
    <xf numFmtId="0" fontId="43" fillId="7" borderId="4" xfId="0" applyFont="1" applyFill="1" applyBorder="1" applyAlignment="1">
      <alignment vertical="center"/>
    </xf>
    <xf numFmtId="0" fontId="36" fillId="0" borderId="0" xfId="0" applyFont="1" applyAlignment="1">
      <alignment vertical="center"/>
    </xf>
    <xf numFmtId="0" fontId="34" fillId="5" borderId="7" xfId="0" applyFont="1" applyFill="1" applyBorder="1" applyAlignment="1">
      <alignment horizontal="center" vertical="center"/>
    </xf>
    <xf numFmtId="0" fontId="34" fillId="5" borderId="10" xfId="0" applyFont="1" applyFill="1" applyBorder="1" applyAlignment="1">
      <alignment horizontal="center" vertical="center"/>
    </xf>
    <xf numFmtId="0" fontId="42" fillId="0" borderId="7" xfId="0" applyFont="1" applyBorder="1" applyAlignment="1">
      <alignment horizontal="center" vertical="center"/>
    </xf>
    <xf numFmtId="0" fontId="42" fillId="0" borderId="10" xfId="0" applyFont="1" applyBorder="1" applyAlignment="1">
      <alignment horizontal="center" vertical="center"/>
    </xf>
    <xf numFmtId="0" fontId="37" fillId="2" borderId="7" xfId="0" applyFont="1" applyFill="1" applyBorder="1" applyAlignment="1">
      <alignment horizontal="left" vertical="center"/>
    </xf>
    <xf numFmtId="0" fontId="35" fillId="0" borderId="7" xfId="0" applyFont="1" applyBorder="1" applyAlignment="1">
      <alignment horizontal="center" vertical="center"/>
    </xf>
    <xf numFmtId="0" fontId="35" fillId="0" borderId="10" xfId="0" applyFont="1" applyBorder="1" applyAlignment="1">
      <alignment horizontal="center" vertical="center"/>
    </xf>
    <xf numFmtId="0" fontId="45" fillId="0" borderId="0" xfId="0" applyFont="1" applyAlignment="1">
      <alignment vertical="center"/>
    </xf>
    <xf numFmtId="0" fontId="25" fillId="4" borderId="31" xfId="0" applyFont="1" applyFill="1" applyBorder="1" applyAlignment="1">
      <alignment horizontal="center" vertical="center" wrapText="1"/>
    </xf>
    <xf numFmtId="0" fontId="25" fillId="0" borderId="0" xfId="0" applyFont="1" applyAlignment="1">
      <alignment vertical="center" wrapText="1"/>
    </xf>
    <xf numFmtId="0" fontId="34" fillId="0" borderId="0" xfId="0" applyFont="1" applyAlignment="1">
      <alignment horizontal="center" vertical="center" wrapText="1"/>
    </xf>
    <xf numFmtId="0" fontId="24" fillId="0" borderId="0" xfId="0" applyFont="1" applyAlignment="1">
      <alignment horizontal="center" vertical="center" wrapText="1"/>
    </xf>
    <xf numFmtId="0" fontId="44" fillId="5" borderId="0" xfId="0" applyFont="1" applyFill="1" applyAlignment="1">
      <alignment vertical="center" wrapText="1"/>
    </xf>
    <xf numFmtId="0" fontId="35" fillId="0" borderId="11" xfId="0" applyFont="1" applyBorder="1" applyAlignment="1">
      <alignment vertical="center" wrapText="1"/>
    </xf>
    <xf numFmtId="0" fontId="35" fillId="0" borderId="0" xfId="0" applyFont="1" applyAlignment="1">
      <alignment vertical="center" wrapText="1"/>
    </xf>
    <xf numFmtId="0" fontId="25" fillId="0" borderId="25" xfId="0" applyFont="1" applyBorder="1" applyAlignment="1">
      <alignment horizontal="center" vertical="center" wrapText="1"/>
    </xf>
    <xf numFmtId="0" fontId="25" fillId="0" borderId="0" xfId="0" applyFont="1" applyAlignment="1">
      <alignment horizontal="center" vertical="center" wrapText="1"/>
    </xf>
    <xf numFmtId="0" fontId="51" fillId="6" borderId="11" xfId="0" applyFont="1" applyFill="1" applyBorder="1" applyAlignment="1">
      <alignment vertical="center"/>
    </xf>
    <xf numFmtId="0" fontId="51" fillId="6" borderId="11" xfId="0" applyFont="1" applyFill="1" applyBorder="1" applyAlignment="1">
      <alignment vertical="center" wrapText="1"/>
    </xf>
    <xf numFmtId="0" fontId="39" fillId="0" borderId="0" xfId="0" applyFont="1" applyAlignment="1">
      <alignment horizontal="center" vertical="center"/>
    </xf>
    <xf numFmtId="0" fontId="23" fillId="5" borderId="9" xfId="0" applyFont="1" applyFill="1" applyBorder="1" applyAlignment="1">
      <alignment vertical="center"/>
    </xf>
    <xf numFmtId="0" fontId="29" fillId="4" borderId="29" xfId="0" applyFont="1" applyFill="1" applyBorder="1" applyAlignment="1">
      <alignment vertical="center"/>
    </xf>
    <xf numFmtId="0" fontId="29" fillId="4" borderId="9" xfId="0" applyFont="1" applyFill="1" applyBorder="1" applyAlignment="1">
      <alignment vertical="center"/>
    </xf>
    <xf numFmtId="0" fontId="29" fillId="4" borderId="33" xfId="0" applyFont="1" applyFill="1" applyBorder="1" applyAlignment="1">
      <alignment vertical="center"/>
    </xf>
    <xf numFmtId="0" fontId="29" fillId="4" borderId="6" xfId="0" applyFont="1" applyFill="1" applyBorder="1" applyAlignment="1">
      <alignment vertical="center"/>
    </xf>
    <xf numFmtId="0" fontId="0" fillId="0" borderId="0" xfId="0" applyAlignment="1">
      <alignment horizontal="center" vertical="top"/>
    </xf>
    <xf numFmtId="0" fontId="0" fillId="0" borderId="28" xfId="0" applyBorder="1" applyAlignment="1">
      <alignment vertical="center"/>
    </xf>
    <xf numFmtId="0" fontId="25" fillId="0" borderId="29" xfId="0" applyFont="1" applyBorder="1" applyAlignment="1">
      <alignment horizontal="center" vertical="center" wrapText="1"/>
    </xf>
    <xf numFmtId="0" fontId="36" fillId="6" borderId="4" xfId="0" applyFont="1" applyFill="1" applyBorder="1" applyAlignment="1">
      <alignment vertical="center"/>
    </xf>
    <xf numFmtId="0" fontId="29" fillId="4" borderId="6" xfId="0" applyFont="1" applyFill="1" applyBorder="1" applyAlignment="1">
      <alignment horizontal="center" vertical="center"/>
    </xf>
    <xf numFmtId="0" fontId="32" fillId="0" borderId="0" xfId="0" applyFont="1" applyAlignment="1">
      <alignment horizontal="center" vertical="center"/>
    </xf>
    <xf numFmtId="0" fontId="32" fillId="0" borderId="11" xfId="0" applyFont="1" applyBorder="1" applyAlignment="1">
      <alignment horizontal="center" vertical="center"/>
    </xf>
    <xf numFmtId="0" fontId="29" fillId="4" borderId="9" xfId="0" applyFont="1" applyFill="1" applyBorder="1" applyAlignment="1">
      <alignment horizontal="center" vertical="center"/>
    </xf>
    <xf numFmtId="0" fontId="32" fillId="0" borderId="14" xfId="0" applyFont="1" applyBorder="1" applyAlignment="1">
      <alignment horizontal="center" vertical="center"/>
    </xf>
    <xf numFmtId="0" fontId="33" fillId="7" borderId="4" xfId="0" applyFont="1" applyFill="1" applyBorder="1" applyAlignment="1">
      <alignment horizontal="center" vertical="center"/>
    </xf>
    <xf numFmtId="0" fontId="56" fillId="0" borderId="23" xfId="0" applyFont="1" applyBorder="1" applyAlignment="1">
      <alignment horizontal="left" vertical="center" wrapText="1"/>
    </xf>
    <xf numFmtId="0" fontId="49" fillId="0" borderId="23" xfId="0" applyFont="1" applyBorder="1" applyAlignment="1">
      <alignment horizontal="left" vertical="center" wrapText="1"/>
    </xf>
    <xf numFmtId="0" fontId="49" fillId="0" borderId="22" xfId="0" applyFont="1" applyBorder="1" applyAlignment="1">
      <alignment horizontal="left" vertical="center" wrapText="1"/>
    </xf>
    <xf numFmtId="0" fontId="56" fillId="0" borderId="20" xfId="0" applyFont="1" applyBorder="1" applyAlignment="1">
      <alignment horizontal="left" vertical="center" wrapText="1"/>
    </xf>
    <xf numFmtId="0" fontId="42" fillId="0" borderId="0" xfId="0" applyFont="1" applyAlignment="1">
      <alignment vertical="center" wrapText="1"/>
    </xf>
    <xf numFmtId="0" fontId="42" fillId="0" borderId="11" xfId="0" applyFont="1" applyBorder="1" applyAlignment="1">
      <alignment vertical="center" wrapText="1"/>
    </xf>
    <xf numFmtId="0" fontId="56" fillId="0" borderId="30" xfId="0" applyFont="1" applyBorder="1" applyAlignment="1">
      <alignment horizontal="left" vertical="center" wrapText="1"/>
    </xf>
    <xf numFmtId="0" fontId="56" fillId="0" borderId="22" xfId="0" applyFont="1" applyBorder="1" applyAlignment="1">
      <alignment horizontal="left" vertical="center" wrapText="1"/>
    </xf>
    <xf numFmtId="0" fontId="25" fillId="0" borderId="0" xfId="0" applyFont="1" applyAlignment="1">
      <alignment horizontal="center" vertical="center"/>
    </xf>
    <xf numFmtId="0" fontId="44" fillId="5" borderId="1" xfId="0" applyFont="1" applyFill="1" applyBorder="1" applyAlignment="1">
      <alignment vertical="center" wrapText="1"/>
    </xf>
    <xf numFmtId="0" fontId="50" fillId="5" borderId="9" xfId="0" applyFont="1" applyFill="1" applyBorder="1" applyAlignment="1">
      <alignment vertical="center" wrapText="1"/>
    </xf>
    <xf numFmtId="0" fontId="50" fillId="5" borderId="20" xfId="0" applyFont="1" applyFill="1" applyBorder="1" applyAlignment="1">
      <alignment vertical="center" wrapText="1"/>
    </xf>
    <xf numFmtId="0" fontId="50" fillId="5" borderId="0" xfId="0" applyFont="1" applyFill="1" applyAlignment="1">
      <alignment vertical="center" wrapText="1"/>
    </xf>
    <xf numFmtId="0" fontId="50" fillId="5" borderId="23" xfId="0" applyFont="1" applyFill="1" applyBorder="1" applyAlignment="1">
      <alignment vertical="center" wrapText="1"/>
    </xf>
    <xf numFmtId="0" fontId="50" fillId="5" borderId="11" xfId="0" applyFont="1" applyFill="1" applyBorder="1" applyAlignment="1">
      <alignment vertical="center" wrapText="1"/>
    </xf>
    <xf numFmtId="0" fontId="50" fillId="5" borderId="22" xfId="0" applyFont="1" applyFill="1" applyBorder="1" applyAlignment="1">
      <alignment vertical="center" wrapText="1"/>
    </xf>
    <xf numFmtId="0" fontId="44" fillId="5" borderId="8" xfId="0" applyFont="1" applyFill="1" applyBorder="1" applyAlignment="1">
      <alignment horizontal="center" vertical="center"/>
    </xf>
    <xf numFmtId="0" fontId="44" fillId="5" borderId="29" xfId="0" applyFont="1" applyFill="1" applyBorder="1" applyAlignment="1">
      <alignment horizontal="center" vertical="center"/>
    </xf>
    <xf numFmtId="0" fontId="50" fillId="5" borderId="1" xfId="0" applyFont="1" applyFill="1" applyBorder="1" applyAlignment="1">
      <alignment vertical="center" wrapText="1"/>
    </xf>
    <xf numFmtId="0" fontId="44" fillId="0" borderId="29" xfId="0" applyFont="1" applyBorder="1" applyAlignment="1">
      <alignment horizontal="center" vertical="center"/>
    </xf>
    <xf numFmtId="0" fontId="50" fillId="0" borderId="1" xfId="0" applyFont="1" applyBorder="1" applyAlignment="1">
      <alignment vertical="center" wrapText="1"/>
    </xf>
    <xf numFmtId="0" fontId="44" fillId="5" borderId="7" xfId="0" applyFont="1" applyFill="1" applyBorder="1" applyAlignment="1">
      <alignment horizontal="center" vertical="center"/>
    </xf>
    <xf numFmtId="0" fontId="44" fillId="5" borderId="9" xfId="0" applyFont="1" applyFill="1" applyBorder="1" applyAlignment="1">
      <alignment vertical="center" wrapText="1"/>
    </xf>
    <xf numFmtId="0" fontId="38" fillId="0" borderId="36" xfId="0" applyFont="1" applyBorder="1" applyAlignment="1">
      <alignment horizontal="center" vertical="center" wrapText="1"/>
    </xf>
    <xf numFmtId="0" fontId="28" fillId="4" borderId="7" xfId="0" applyFont="1" applyFill="1" applyBorder="1" applyAlignment="1">
      <alignment horizontal="center" vertical="center"/>
    </xf>
    <xf numFmtId="0" fontId="28" fillId="4" borderId="23" xfId="0" applyFont="1" applyFill="1" applyBorder="1" applyAlignment="1">
      <alignment horizontal="center" vertical="center"/>
    </xf>
    <xf numFmtId="0" fontId="61" fillId="8" borderId="40" xfId="0" applyFont="1" applyFill="1" applyBorder="1" applyAlignment="1">
      <alignment vertical="center"/>
    </xf>
    <xf numFmtId="0" fontId="61" fillId="8" borderId="41" xfId="0" applyFont="1" applyFill="1" applyBorder="1" applyAlignment="1">
      <alignment vertical="center"/>
    </xf>
    <xf numFmtId="0" fontId="61" fillId="8" borderId="42" xfId="0" applyFont="1" applyFill="1" applyBorder="1" applyAlignment="1">
      <alignment vertical="center"/>
    </xf>
    <xf numFmtId="0" fontId="63" fillId="8" borderId="43" xfId="4" applyFont="1" applyFill="1" applyBorder="1" applyAlignment="1">
      <alignment vertical="center"/>
    </xf>
    <xf numFmtId="0" fontId="63" fillId="8" borderId="0" xfId="4" applyFont="1" applyFill="1" applyAlignment="1">
      <alignment vertical="center"/>
    </xf>
    <xf numFmtId="0" fontId="61" fillId="8" borderId="0" xfId="0" applyFont="1" applyFill="1" applyAlignment="1">
      <alignment vertical="center"/>
    </xf>
    <xf numFmtId="0" fontId="65" fillId="8" borderId="0" xfId="4" applyFont="1" applyFill="1" applyAlignment="1">
      <alignment horizontal="right" vertical="center"/>
    </xf>
    <xf numFmtId="0" fontId="63" fillId="8" borderId="44" xfId="4" applyFont="1" applyFill="1" applyBorder="1" applyAlignment="1">
      <alignment vertical="center"/>
    </xf>
    <xf numFmtId="0" fontId="67" fillId="8" borderId="43" xfId="4" applyFont="1" applyFill="1" applyBorder="1" applyAlignment="1">
      <alignment vertical="center"/>
    </xf>
    <xf numFmtId="0" fontId="68" fillId="8" borderId="0" xfId="4" applyFont="1" applyFill="1" applyAlignment="1">
      <alignment vertical="center"/>
    </xf>
    <xf numFmtId="0" fontId="29" fillId="8" borderId="0" xfId="0" applyFont="1" applyFill="1" applyAlignment="1">
      <alignment vertical="center"/>
    </xf>
    <xf numFmtId="0" fontId="69" fillId="8" borderId="0" xfId="4" applyFont="1" applyFill="1" applyAlignment="1">
      <alignment vertical="center"/>
    </xf>
    <xf numFmtId="0" fontId="43" fillId="8" borderId="0" xfId="0" applyFont="1" applyFill="1" applyAlignment="1">
      <alignment vertical="center"/>
    </xf>
    <xf numFmtId="0" fontId="70" fillId="8" borderId="0" xfId="4" applyFont="1" applyFill="1" applyAlignment="1">
      <alignment vertical="center"/>
    </xf>
    <xf numFmtId="0" fontId="66" fillId="8" borderId="0" xfId="4" applyFont="1" applyFill="1" applyAlignment="1">
      <alignment vertical="center"/>
    </xf>
    <xf numFmtId="0" fontId="71" fillId="8" borderId="0" xfId="3" applyFont="1" applyFill="1" applyBorder="1" applyAlignment="1">
      <alignment vertical="center"/>
    </xf>
    <xf numFmtId="0" fontId="33" fillId="8" borderId="0" xfId="4" applyFont="1" applyFill="1" applyAlignment="1">
      <alignment vertical="center"/>
    </xf>
    <xf numFmtId="0" fontId="72" fillId="8" borderId="44" xfId="4" applyFont="1" applyFill="1" applyBorder="1" applyAlignment="1">
      <alignment vertical="center"/>
    </xf>
    <xf numFmtId="17" fontId="64" fillId="8" borderId="0" xfId="4" quotePrefix="1" applyNumberFormat="1" applyFont="1" applyFill="1" applyAlignment="1">
      <alignment horizontal="right" vertical="center"/>
    </xf>
    <xf numFmtId="0" fontId="63" fillId="8" borderId="50" xfId="4" applyFont="1" applyFill="1" applyBorder="1" applyAlignment="1">
      <alignment vertical="center"/>
    </xf>
    <xf numFmtId="0" fontId="69" fillId="8" borderId="51" xfId="4" applyFont="1" applyFill="1" applyBorder="1" applyAlignment="1">
      <alignment vertical="center"/>
    </xf>
    <xf numFmtId="0" fontId="63" fillId="8" borderId="52" xfId="4" applyFont="1" applyFill="1" applyBorder="1" applyAlignment="1">
      <alignment vertical="center"/>
    </xf>
    <xf numFmtId="0" fontId="63" fillId="0" borderId="0" xfId="4" applyFont="1" applyAlignment="1">
      <alignment vertical="center"/>
    </xf>
    <xf numFmtId="0" fontId="73" fillId="0" borderId="0" xfId="4" applyFont="1" applyAlignment="1">
      <alignment vertical="center"/>
    </xf>
    <xf numFmtId="0" fontId="64" fillId="8" borderId="44" xfId="4" applyFont="1" applyFill="1" applyBorder="1" applyAlignment="1">
      <alignment vertical="center" wrapText="1"/>
    </xf>
    <xf numFmtId="0" fontId="64" fillId="8" borderId="0" xfId="4" applyFont="1" applyFill="1" applyAlignment="1">
      <alignment horizontal="right" vertical="center"/>
    </xf>
    <xf numFmtId="0" fontId="33" fillId="8" borderId="0" xfId="0" applyFont="1" applyFill="1" applyAlignment="1">
      <alignment horizontal="center" vertical="center"/>
    </xf>
    <xf numFmtId="0" fontId="71" fillId="8" borderId="0" xfId="3" applyFont="1" applyFill="1" applyBorder="1" applyAlignment="1">
      <alignment horizontal="center" vertical="center"/>
    </xf>
    <xf numFmtId="0" fontId="66" fillId="8" borderId="0" xfId="4" applyFont="1" applyFill="1" applyAlignment="1">
      <alignment horizontal="center" vertical="center"/>
    </xf>
    <xf numFmtId="0" fontId="23" fillId="0" borderId="0" xfId="0" applyFont="1" applyAlignment="1">
      <alignment horizontal="center" vertical="center"/>
    </xf>
    <xf numFmtId="0" fontId="24" fillId="12" borderId="12" xfId="0" applyFont="1" applyFill="1" applyBorder="1" applyAlignment="1">
      <alignment horizontal="left" vertical="top"/>
    </xf>
    <xf numFmtId="0" fontId="28" fillId="12" borderId="14" xfId="0" applyFont="1" applyFill="1" applyBorder="1" applyAlignment="1">
      <alignment horizontal="center" vertical="top"/>
    </xf>
    <xf numFmtId="0" fontId="25" fillId="0" borderId="0" xfId="0" applyFont="1" applyAlignment="1">
      <alignment vertical="center"/>
    </xf>
    <xf numFmtId="0" fontId="23" fillId="5" borderId="9" xfId="0" applyFont="1" applyFill="1" applyBorder="1" applyAlignment="1">
      <alignment horizontal="center" vertical="center"/>
    </xf>
    <xf numFmtId="0" fontId="23" fillId="0" borderId="11" xfId="0" applyFont="1" applyBorder="1" applyAlignment="1">
      <alignment horizontal="center" vertical="center"/>
    </xf>
    <xf numFmtId="0" fontId="20" fillId="0" borderId="0" xfId="0" applyFont="1" applyAlignment="1">
      <alignment horizontal="center" vertical="center"/>
    </xf>
    <xf numFmtId="0" fontId="28" fillId="4" borderId="29" xfId="0" applyFont="1" applyFill="1" applyBorder="1" applyAlignment="1">
      <alignment horizontal="center" vertical="center" wrapText="1"/>
    </xf>
    <xf numFmtId="0" fontId="28" fillId="4" borderId="1" xfId="0" applyFont="1" applyFill="1" applyBorder="1" applyAlignment="1">
      <alignment vertical="center" wrapText="1"/>
    </xf>
    <xf numFmtId="0" fontId="28" fillId="0" borderId="0" xfId="0" applyFont="1" applyAlignment="1">
      <alignment vertical="center" wrapText="1"/>
    </xf>
    <xf numFmtId="0" fontId="43" fillId="4" borderId="29" xfId="0" applyFont="1" applyFill="1" applyBorder="1" applyAlignment="1">
      <alignment horizontal="center" vertical="center" wrapText="1"/>
    </xf>
    <xf numFmtId="0" fontId="43" fillId="4" borderId="1" xfId="0" applyFont="1" applyFill="1" applyBorder="1" applyAlignment="1">
      <alignment vertical="center" wrapText="1"/>
    </xf>
    <xf numFmtId="0" fontId="71" fillId="8" borderId="0" xfId="3" applyFont="1" applyFill="1" applyBorder="1" applyAlignment="1">
      <alignment horizontal="left" vertical="center"/>
    </xf>
    <xf numFmtId="0" fontId="46" fillId="0" borderId="0" xfId="0" applyFont="1" applyAlignment="1">
      <alignment vertical="center" wrapText="1"/>
    </xf>
    <xf numFmtId="0" fontId="25" fillId="0" borderId="55" xfId="0" applyFont="1" applyBorder="1" applyAlignment="1">
      <alignment horizontal="center" vertical="center" wrapText="1"/>
    </xf>
    <xf numFmtId="0" fontId="25" fillId="0" borderId="56" xfId="0" applyFont="1" applyBorder="1" applyAlignment="1">
      <alignment horizontal="center" vertical="center" wrapText="1"/>
    </xf>
    <xf numFmtId="0" fontId="25" fillId="0" borderId="57" xfId="0" applyFont="1" applyBorder="1" applyAlignment="1">
      <alignment horizontal="center" vertical="center" wrapText="1"/>
    </xf>
    <xf numFmtId="0" fontId="19" fillId="0" borderId="32" xfId="0" applyFont="1" applyBorder="1" applyAlignment="1">
      <alignment vertical="center" wrapText="1"/>
    </xf>
    <xf numFmtId="0" fontId="21" fillId="0" borderId="29" xfId="0" applyFont="1"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19" fillId="0" borderId="29" xfId="0" applyFont="1" applyBorder="1" applyAlignment="1">
      <alignment vertical="center" wrapText="1"/>
    </xf>
    <xf numFmtId="0" fontId="21" fillId="0" borderId="32" xfId="0" applyFont="1" applyBorder="1" applyAlignment="1">
      <alignment vertical="center" wrapText="1"/>
    </xf>
    <xf numFmtId="0" fontId="33" fillId="8" borderId="0" xfId="4" applyFont="1" applyFill="1" applyAlignment="1">
      <alignment horizontal="center" vertical="center"/>
    </xf>
    <xf numFmtId="0" fontId="70" fillId="8" borderId="48" xfId="4" applyFont="1" applyFill="1" applyBorder="1" applyAlignment="1">
      <alignment vertical="center"/>
    </xf>
    <xf numFmtId="1" fontId="0" fillId="0" borderId="0" xfId="1" applyNumberFormat="1" applyFont="1" applyAlignment="1">
      <alignment horizontal="center" vertical="center" wrapText="1"/>
    </xf>
    <xf numFmtId="0" fontId="0" fillId="0" borderId="1" xfId="0" applyBorder="1" applyAlignment="1">
      <alignment horizontal="center" vertical="center" wrapText="1"/>
    </xf>
    <xf numFmtId="0" fontId="0" fillId="0" borderId="60" xfId="0" applyBorder="1" applyAlignment="1">
      <alignment horizontal="center" vertical="center" wrapText="1"/>
    </xf>
    <xf numFmtId="0" fontId="0" fillId="0" borderId="61" xfId="0" applyBorder="1" applyAlignment="1">
      <alignment horizontal="center" vertical="center" wrapText="1"/>
    </xf>
    <xf numFmtId="0" fontId="0" fillId="0" borderId="58" xfId="0" applyBorder="1" applyAlignment="1">
      <alignment horizontal="center" vertical="center" wrapText="1"/>
    </xf>
    <xf numFmtId="0" fontId="0" fillId="0" borderId="59" xfId="0" applyBorder="1" applyAlignment="1">
      <alignment horizontal="center" vertical="center" wrapText="1"/>
    </xf>
    <xf numFmtId="0" fontId="25" fillId="0" borderId="7" xfId="0" applyFont="1" applyBorder="1" applyAlignment="1">
      <alignment horizontal="center" vertical="center"/>
    </xf>
    <xf numFmtId="0" fontId="25" fillId="0" borderId="0" xfId="0" applyFont="1" applyAlignment="1">
      <alignment horizontal="left" vertical="center" wrapText="1"/>
    </xf>
    <xf numFmtId="0" fontId="0" fillId="0" borderId="0" xfId="0" applyAlignment="1">
      <alignment wrapText="1"/>
    </xf>
    <xf numFmtId="0" fontId="38" fillId="0" borderId="30" xfId="0" quotePrefix="1" applyFont="1" applyBorder="1" applyAlignment="1">
      <alignment horizontal="center" vertical="center"/>
    </xf>
    <xf numFmtId="0" fontId="44" fillId="5" borderId="30" xfId="0" applyFont="1" applyFill="1" applyBorder="1" applyAlignment="1">
      <alignment vertical="center" wrapText="1"/>
    </xf>
    <xf numFmtId="0" fontId="35" fillId="0" borderId="0" xfId="0" applyFont="1" applyAlignment="1">
      <alignment horizontal="left" vertical="center" wrapText="1"/>
    </xf>
    <xf numFmtId="0" fontId="25" fillId="4" borderId="4"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34" fillId="0" borderId="0" xfId="0" applyFont="1" applyAlignment="1">
      <alignment horizontal="center" vertical="center"/>
    </xf>
    <xf numFmtId="0" fontId="74" fillId="0" borderId="0" xfId="0" applyFont="1" applyAlignment="1">
      <alignment vertical="center" wrapText="1"/>
    </xf>
    <xf numFmtId="0" fontId="17" fillId="0" borderId="0" xfId="0" applyFont="1" applyAlignment="1">
      <alignment vertical="center"/>
    </xf>
    <xf numFmtId="0" fontId="39" fillId="5" borderId="22" xfId="0" quotePrefix="1" applyFont="1" applyFill="1" applyBorder="1" applyAlignment="1">
      <alignment horizontal="center" vertical="center"/>
    </xf>
    <xf numFmtId="0" fontId="16" fillId="0" borderId="0" xfId="0" applyFont="1" applyAlignment="1">
      <alignment vertical="center"/>
    </xf>
    <xf numFmtId="0" fontId="25" fillId="4" borderId="25" xfId="0" applyFont="1" applyFill="1" applyBorder="1" applyAlignment="1">
      <alignment horizontal="center" vertical="center" wrapText="1"/>
    </xf>
    <xf numFmtId="0" fontId="15" fillId="0" borderId="0" xfId="0" applyFont="1" applyAlignment="1">
      <alignment horizontal="center" vertical="center"/>
    </xf>
    <xf numFmtId="0" fontId="15" fillId="5" borderId="8" xfId="0" applyFont="1" applyFill="1" applyBorder="1" applyAlignment="1">
      <alignment vertical="center"/>
    </xf>
    <xf numFmtId="0" fontId="15" fillId="0" borderId="10" xfId="0" applyFont="1" applyBorder="1" applyAlignment="1">
      <alignment vertical="center"/>
    </xf>
    <xf numFmtId="0" fontId="15" fillId="0" borderId="7" xfId="0" applyFont="1" applyBorder="1" applyAlignment="1">
      <alignment vertical="center"/>
    </xf>
    <xf numFmtId="0" fontId="15" fillId="0" borderId="13" xfId="0" applyFont="1" applyBorder="1" applyAlignment="1">
      <alignment vertical="center"/>
    </xf>
    <xf numFmtId="0" fontId="75" fillId="3" borderId="0" xfId="0" applyFont="1" applyFill="1" applyAlignment="1">
      <alignment horizontal="center" vertical="center"/>
    </xf>
    <xf numFmtId="9" fontId="75" fillId="3" borderId="0" xfId="1" applyFont="1" applyFill="1" applyBorder="1" applyAlignment="1">
      <alignment horizontal="center" vertical="center" wrapText="1"/>
    </xf>
    <xf numFmtId="0" fontId="76" fillId="0" borderId="0" xfId="0" applyFont="1" applyAlignment="1">
      <alignment vertical="center"/>
    </xf>
    <xf numFmtId="0" fontId="37" fillId="6" borderId="0" xfId="0" applyFont="1" applyFill="1" applyAlignment="1">
      <alignment horizontal="left" vertical="center"/>
    </xf>
    <xf numFmtId="0" fontId="37" fillId="6" borderId="0" xfId="0" applyFont="1" applyFill="1" applyAlignment="1">
      <alignment horizontal="left" vertical="center" wrapText="1"/>
    </xf>
    <xf numFmtId="0" fontId="36" fillId="6" borderId="0" xfId="0" applyFont="1" applyFill="1" applyAlignment="1">
      <alignment vertical="center" wrapText="1"/>
    </xf>
    <xf numFmtId="0" fontId="41" fillId="0" borderId="7" xfId="0" applyFont="1" applyBorder="1" applyAlignment="1">
      <alignment horizontal="center" vertical="center"/>
    </xf>
    <xf numFmtId="0" fontId="39" fillId="5" borderId="23" xfId="0" quotePrefix="1" applyFont="1" applyFill="1" applyBorder="1" applyAlignment="1">
      <alignment horizontal="center" vertical="center"/>
    </xf>
    <xf numFmtId="0" fontId="14" fillId="0" borderId="0" xfId="0" applyFont="1" applyAlignment="1">
      <alignment horizontal="center" vertical="center"/>
    </xf>
    <xf numFmtId="0" fontId="77" fillId="3" borderId="0" xfId="0" applyFont="1" applyFill="1" applyAlignment="1">
      <alignment horizontal="center" vertical="center"/>
    </xf>
    <xf numFmtId="2" fontId="77" fillId="3" borderId="0" xfId="0" applyNumberFormat="1" applyFont="1" applyFill="1" applyAlignment="1">
      <alignment horizontal="center" vertical="center"/>
    </xf>
    <xf numFmtId="2" fontId="78" fillId="14" borderId="21" xfId="0" applyNumberFormat="1" applyFont="1" applyFill="1" applyBorder="1" applyAlignment="1">
      <alignment horizontal="center" vertical="center"/>
    </xf>
    <xf numFmtId="2" fontId="78" fillId="15" borderId="21" xfId="0" applyNumberFormat="1" applyFont="1" applyFill="1" applyBorder="1" applyAlignment="1">
      <alignment horizontal="center" vertical="center"/>
    </xf>
    <xf numFmtId="2" fontId="78" fillId="15" borderId="73" xfId="0" applyNumberFormat="1" applyFont="1" applyFill="1" applyBorder="1" applyAlignment="1">
      <alignment horizontal="center" vertical="center"/>
    </xf>
    <xf numFmtId="2" fontId="78" fillId="15" borderId="24" xfId="0" applyNumberFormat="1" applyFont="1" applyFill="1" applyBorder="1" applyAlignment="1">
      <alignment horizontal="center" vertical="center"/>
    </xf>
    <xf numFmtId="2" fontId="78" fillId="15" borderId="74" xfId="0" applyNumberFormat="1" applyFont="1" applyFill="1" applyBorder="1" applyAlignment="1">
      <alignment horizontal="center" vertical="center"/>
    </xf>
    <xf numFmtId="2" fontId="13" fillId="0" borderId="0" xfId="0" applyNumberFormat="1" applyFont="1" applyAlignment="1">
      <alignment vertical="center"/>
    </xf>
    <xf numFmtId="2" fontId="77" fillId="16" borderId="0" xfId="0" applyNumberFormat="1" applyFont="1" applyFill="1" applyAlignment="1">
      <alignment horizontal="center" vertical="center"/>
    </xf>
    <xf numFmtId="2" fontId="78" fillId="15" borderId="19" xfId="0" applyNumberFormat="1" applyFont="1" applyFill="1" applyBorder="1" applyAlignment="1">
      <alignment horizontal="center" vertical="center"/>
    </xf>
    <xf numFmtId="2" fontId="78" fillId="15" borderId="75" xfId="0" applyNumberFormat="1" applyFont="1" applyFill="1" applyBorder="1" applyAlignment="1">
      <alignment horizontal="center" vertical="center"/>
    </xf>
    <xf numFmtId="2" fontId="78" fillId="17" borderId="21" xfId="0" applyNumberFormat="1" applyFont="1" applyFill="1" applyBorder="1" applyAlignment="1">
      <alignment horizontal="center" vertical="center"/>
    </xf>
    <xf numFmtId="2" fontId="78" fillId="17" borderId="73" xfId="0" applyNumberFormat="1" applyFont="1" applyFill="1" applyBorder="1" applyAlignment="1">
      <alignment horizontal="center" vertical="center"/>
    </xf>
    <xf numFmtId="0" fontId="78" fillId="17" borderId="21" xfId="0" applyFont="1" applyFill="1" applyBorder="1" applyAlignment="1">
      <alignment horizontal="center" vertical="center"/>
    </xf>
    <xf numFmtId="2" fontId="78" fillId="18" borderId="24" xfId="0" applyNumberFormat="1" applyFont="1" applyFill="1" applyBorder="1" applyAlignment="1">
      <alignment horizontal="center" vertical="center"/>
    </xf>
    <xf numFmtId="2" fontId="78" fillId="18" borderId="74" xfId="0" applyNumberFormat="1" applyFont="1" applyFill="1" applyBorder="1" applyAlignment="1">
      <alignment horizontal="center" vertical="center"/>
    </xf>
    <xf numFmtId="2" fontId="77" fillId="6" borderId="4" xfId="0" applyNumberFormat="1" applyFont="1" applyFill="1" applyBorder="1" applyAlignment="1">
      <alignment horizontal="center" vertical="center"/>
    </xf>
    <xf numFmtId="2" fontId="78" fillId="19" borderId="18" xfId="0" applyNumberFormat="1" applyFont="1" applyFill="1" applyBorder="1" applyAlignment="1">
      <alignment horizontal="center" vertical="center"/>
    </xf>
    <xf numFmtId="2" fontId="78" fillId="19" borderId="31" xfId="0" applyNumberFormat="1" applyFont="1" applyFill="1" applyBorder="1" applyAlignment="1">
      <alignment horizontal="center" vertical="center"/>
    </xf>
    <xf numFmtId="0" fontId="12" fillId="0" borderId="0" xfId="0" applyFont="1" applyAlignment="1">
      <alignment vertical="center"/>
    </xf>
    <xf numFmtId="0" fontId="12" fillId="0" borderId="0" xfId="0" applyFont="1" applyAlignment="1">
      <alignment vertical="center" wrapText="1"/>
    </xf>
    <xf numFmtId="0" fontId="81" fillId="16" borderId="0" xfId="0" applyFont="1" applyFill="1" applyAlignment="1">
      <alignment horizontal="left" vertical="center" wrapText="1"/>
    </xf>
    <xf numFmtId="0" fontId="81" fillId="6" borderId="4" xfId="0" applyFont="1" applyFill="1" applyBorder="1" applyAlignment="1">
      <alignment horizontal="left" vertical="center" wrapText="1"/>
    </xf>
    <xf numFmtId="9" fontId="39" fillId="5" borderId="8" xfId="1" applyFont="1" applyFill="1" applyBorder="1" applyAlignment="1">
      <alignment horizontal="center" vertical="center"/>
    </xf>
    <xf numFmtId="0" fontId="0" fillId="5" borderId="37" xfId="0" quotePrefix="1" applyFill="1" applyBorder="1" applyAlignment="1">
      <alignment horizontal="center" vertical="center"/>
    </xf>
    <xf numFmtId="2" fontId="0" fillId="0" borderId="20" xfId="0" applyNumberFormat="1" applyBorder="1" applyAlignment="1">
      <alignment horizontal="center" vertical="center"/>
    </xf>
    <xf numFmtId="9" fontId="39" fillId="5" borderId="7" xfId="1" applyFont="1" applyFill="1" applyBorder="1" applyAlignment="1">
      <alignment horizontal="center" vertical="center"/>
    </xf>
    <xf numFmtId="0" fontId="0" fillId="5" borderId="38" xfId="0" quotePrefix="1" applyFill="1" applyBorder="1" applyAlignment="1">
      <alignment horizontal="center" vertical="center"/>
    </xf>
    <xf numFmtId="2" fontId="0" fillId="0" borderId="23" xfId="0" applyNumberFormat="1" applyBorder="1" applyAlignment="1">
      <alignment horizontal="center" vertical="center"/>
    </xf>
    <xf numFmtId="0" fontId="28" fillId="5" borderId="38" xfId="0" quotePrefix="1" applyFont="1" applyFill="1" applyBorder="1" applyAlignment="1">
      <alignment horizontal="center" vertical="center"/>
    </xf>
    <xf numFmtId="9" fontId="39" fillId="5" borderId="10" xfId="1" applyFont="1" applyFill="1" applyBorder="1" applyAlignment="1">
      <alignment horizontal="center" vertical="center"/>
    </xf>
    <xf numFmtId="0" fontId="28" fillId="5" borderId="39" xfId="0" quotePrefix="1" applyFont="1" applyFill="1" applyBorder="1" applyAlignment="1">
      <alignment horizontal="center" vertical="center"/>
    </xf>
    <xf numFmtId="2" fontId="0" fillId="0" borderId="22" xfId="0" applyNumberFormat="1" applyBorder="1" applyAlignment="1">
      <alignment horizontal="center" vertical="center"/>
    </xf>
    <xf numFmtId="0" fontId="28" fillId="5" borderId="37" xfId="0" quotePrefix="1" applyFont="1" applyFill="1" applyBorder="1" applyAlignment="1">
      <alignment horizontal="center" vertical="center"/>
    </xf>
    <xf numFmtId="2" fontId="0" fillId="0" borderId="38" xfId="0" applyNumberFormat="1" applyBorder="1" applyAlignment="1">
      <alignment horizontal="center" vertical="center"/>
    </xf>
    <xf numFmtId="2" fontId="0" fillId="0" borderId="32" xfId="0" applyNumberFormat="1" applyBorder="1" applyAlignment="1">
      <alignment horizontal="center" vertical="center"/>
    </xf>
    <xf numFmtId="2" fontId="0" fillId="0" borderId="30" xfId="0" applyNumberFormat="1" applyBorder="1" applyAlignment="1">
      <alignment horizontal="center" vertical="center"/>
    </xf>
    <xf numFmtId="0" fontId="78" fillId="15" borderId="73" xfId="0" applyFont="1" applyFill="1" applyBorder="1" applyAlignment="1">
      <alignment horizontal="center" vertical="center"/>
    </xf>
    <xf numFmtId="0" fontId="78" fillId="15" borderId="74" xfId="0" applyFont="1" applyFill="1" applyBorder="1" applyAlignment="1">
      <alignment horizontal="center" vertical="center"/>
    </xf>
    <xf numFmtId="0" fontId="11" fillId="0" borderId="0" xfId="0" applyFont="1" applyAlignment="1">
      <alignment vertical="center"/>
    </xf>
    <xf numFmtId="0" fontId="77" fillId="16" borderId="0" xfId="0" applyFont="1" applyFill="1" applyAlignment="1">
      <alignment horizontal="center" vertical="center"/>
    </xf>
    <xf numFmtId="0" fontId="78" fillId="15" borderId="75" xfId="0" applyFont="1" applyFill="1" applyBorder="1" applyAlignment="1">
      <alignment horizontal="center" vertical="center"/>
    </xf>
    <xf numFmtId="0" fontId="78" fillId="18" borderId="74" xfId="0" applyFont="1" applyFill="1" applyBorder="1" applyAlignment="1">
      <alignment horizontal="center" vertical="center"/>
    </xf>
    <xf numFmtId="0" fontId="77" fillId="6" borderId="4" xfId="0" applyFont="1" applyFill="1" applyBorder="1" applyAlignment="1">
      <alignment horizontal="center" vertical="center"/>
    </xf>
    <xf numFmtId="0" fontId="78" fillId="14" borderId="21" xfId="0" applyFont="1" applyFill="1" applyBorder="1" applyAlignment="1">
      <alignment horizontal="center" vertical="center"/>
    </xf>
    <xf numFmtId="0" fontId="78" fillId="15" borderId="21" xfId="0" applyFont="1" applyFill="1" applyBorder="1" applyAlignment="1">
      <alignment horizontal="center" vertical="center"/>
    </xf>
    <xf numFmtId="0" fontId="78" fillId="15" borderId="24" xfId="0" applyFont="1" applyFill="1" applyBorder="1" applyAlignment="1">
      <alignment horizontal="center" vertical="center"/>
    </xf>
    <xf numFmtId="0" fontId="78" fillId="15" borderId="19" xfId="0" applyFont="1" applyFill="1" applyBorder="1" applyAlignment="1">
      <alignment horizontal="center" vertical="center"/>
    </xf>
    <xf numFmtId="0" fontId="78" fillId="18" borderId="24" xfId="0" applyFont="1" applyFill="1" applyBorder="1" applyAlignment="1">
      <alignment horizontal="center" vertical="center"/>
    </xf>
    <xf numFmtId="0" fontId="78" fillId="19" borderId="18" xfId="0" applyFont="1" applyFill="1" applyBorder="1" applyAlignment="1">
      <alignment horizontal="center" vertical="center"/>
    </xf>
    <xf numFmtId="9" fontId="39" fillId="5" borderId="9" xfId="1" applyFont="1" applyFill="1" applyBorder="1" applyAlignment="1">
      <alignment horizontal="center" vertical="center"/>
    </xf>
    <xf numFmtId="9" fontId="39" fillId="5" borderId="0" xfId="1" applyFont="1" applyFill="1" applyBorder="1" applyAlignment="1">
      <alignment horizontal="center" vertical="center"/>
    </xf>
    <xf numFmtId="9" fontId="39" fillId="5" borderId="11" xfId="1" applyFont="1" applyFill="1" applyBorder="1" applyAlignment="1">
      <alignment horizontal="center" vertical="center"/>
    </xf>
    <xf numFmtId="0" fontId="79" fillId="20" borderId="8" xfId="0" applyFont="1" applyFill="1" applyBorder="1" applyAlignment="1">
      <alignment horizontal="center" vertical="center"/>
    </xf>
    <xf numFmtId="0" fontId="79" fillId="20" borderId="9" xfId="0" applyFont="1" applyFill="1" applyBorder="1" applyAlignment="1">
      <alignment horizontal="left" vertical="center" wrapText="1"/>
    </xf>
    <xf numFmtId="0" fontId="80" fillId="20" borderId="20" xfId="0" applyFont="1" applyFill="1" applyBorder="1" applyAlignment="1">
      <alignment horizontal="left" vertical="center" wrapText="1"/>
    </xf>
    <xf numFmtId="0" fontId="79" fillId="20" borderId="7" xfId="0" applyFont="1" applyFill="1" applyBorder="1" applyAlignment="1">
      <alignment horizontal="center" vertical="center"/>
    </xf>
    <xf numFmtId="0" fontId="79" fillId="20" borderId="0" xfId="0" applyFont="1" applyFill="1" applyAlignment="1">
      <alignment horizontal="left" vertical="center" wrapText="1"/>
    </xf>
    <xf numFmtId="0" fontId="80" fillId="20" borderId="23" xfId="0" applyFont="1" applyFill="1" applyBorder="1" applyAlignment="1">
      <alignment horizontal="left" vertical="center" wrapText="1"/>
    </xf>
    <xf numFmtId="0" fontId="79" fillId="20" borderId="10" xfId="0" applyFont="1" applyFill="1" applyBorder="1" applyAlignment="1">
      <alignment horizontal="center" vertical="center"/>
    </xf>
    <xf numFmtId="0" fontId="79" fillId="20" borderId="11" xfId="0" applyFont="1" applyFill="1" applyBorder="1" applyAlignment="1">
      <alignment horizontal="left" vertical="center" wrapText="1"/>
    </xf>
    <xf numFmtId="0" fontId="80" fillId="20" borderId="22" xfId="0" applyFont="1" applyFill="1" applyBorder="1" applyAlignment="1">
      <alignment horizontal="left" vertical="center" wrapText="1"/>
    </xf>
    <xf numFmtId="9" fontId="39" fillId="5" borderId="1" xfId="1" applyFont="1" applyFill="1" applyBorder="1" applyAlignment="1">
      <alignment horizontal="center" vertical="center"/>
    </xf>
    <xf numFmtId="0" fontId="79" fillId="20" borderId="29" xfId="0" applyFont="1" applyFill="1" applyBorder="1" applyAlignment="1">
      <alignment horizontal="center" vertical="center"/>
    </xf>
    <xf numFmtId="0" fontId="44" fillId="20" borderId="1" xfId="0" applyFont="1" applyFill="1" applyBorder="1" applyAlignment="1">
      <alignment horizontal="left" vertical="center" wrapText="1"/>
    </xf>
    <xf numFmtId="0" fontId="44" fillId="20" borderId="30" xfId="0" applyFont="1" applyFill="1" applyBorder="1" applyAlignment="1">
      <alignment horizontal="left" vertical="center" wrapText="1"/>
    </xf>
    <xf numFmtId="0" fontId="82" fillId="0" borderId="34" xfId="0" applyFont="1" applyBorder="1" applyAlignment="1">
      <alignment horizontal="center" vertical="center"/>
    </xf>
    <xf numFmtId="0" fontId="82" fillId="0" borderId="35" xfId="0" applyFont="1" applyBorder="1" applyAlignment="1">
      <alignment horizontal="center" vertical="center"/>
    </xf>
    <xf numFmtId="0" fontId="25" fillId="0" borderId="35" xfId="0" applyFont="1" applyBorder="1" applyAlignment="1">
      <alignment horizontal="center" vertical="center"/>
    </xf>
    <xf numFmtId="9" fontId="25" fillId="0" borderId="36" xfId="1" applyFont="1" applyFill="1" applyBorder="1" applyAlignment="1">
      <alignment horizontal="center" vertical="center"/>
    </xf>
    <xf numFmtId="9" fontId="25" fillId="0" borderId="80" xfId="1" applyFont="1" applyFill="1" applyBorder="1" applyAlignment="1">
      <alignment horizontal="center" vertical="center"/>
    </xf>
    <xf numFmtId="0" fontId="83" fillId="0" borderId="0" xfId="0" applyFont="1" applyAlignment="1">
      <alignment vertical="center"/>
    </xf>
    <xf numFmtId="0" fontId="36" fillId="0" borderId="0" xfId="0" applyFont="1"/>
    <xf numFmtId="0" fontId="0" fillId="0" borderId="62" xfId="0" applyBorder="1"/>
    <xf numFmtId="0" fontId="0" fillId="0" borderId="63" xfId="0" applyBorder="1"/>
    <xf numFmtId="0" fontId="0" fillId="0" borderId="64" xfId="0" applyBorder="1"/>
    <xf numFmtId="0" fontId="0" fillId="0" borderId="65" xfId="0" applyBorder="1"/>
    <xf numFmtId="0" fontId="25" fillId="0" borderId="31" xfId="0" applyFont="1" applyBorder="1" applyAlignment="1">
      <alignment horizontal="center" vertical="center"/>
    </xf>
    <xf numFmtId="0" fontId="35" fillId="0" borderId="0" xfId="0" applyFont="1" applyAlignment="1">
      <alignment horizontal="center" vertical="center"/>
    </xf>
    <xf numFmtId="0" fontId="84" fillId="21" borderId="0" xfId="0" applyFont="1" applyFill="1" applyAlignment="1">
      <alignment horizontal="center" vertical="center"/>
    </xf>
    <xf numFmtId="0" fontId="25" fillId="22" borderId="0" xfId="0" applyFont="1" applyFill="1" applyAlignment="1">
      <alignment horizontal="center" vertical="center"/>
    </xf>
    <xf numFmtId="0" fontId="0" fillId="0" borderId="0" xfId="0" applyAlignment="1">
      <alignment horizontal="center"/>
    </xf>
    <xf numFmtId="0" fontId="25" fillId="18" borderId="0" xfId="0" applyFont="1" applyFill="1" applyAlignment="1">
      <alignment horizontal="center" vertical="center"/>
    </xf>
    <xf numFmtId="0" fontId="25" fillId="23" borderId="0" xfId="0" applyFont="1" applyFill="1" applyAlignment="1">
      <alignment horizontal="center" vertical="center"/>
    </xf>
    <xf numFmtId="9" fontId="25" fillId="4" borderId="0" xfId="0" applyNumberFormat="1" applyFont="1" applyFill="1" applyAlignment="1">
      <alignment horizontal="center" vertical="center"/>
    </xf>
    <xf numFmtId="0" fontId="0" fillId="0" borderId="66" xfId="0" applyBorder="1"/>
    <xf numFmtId="0" fontId="0" fillId="0" borderId="69" xfId="0" applyBorder="1"/>
    <xf numFmtId="0" fontId="0" fillId="0" borderId="70" xfId="0" applyBorder="1"/>
    <xf numFmtId="0" fontId="35" fillId="0" borderId="70" xfId="0" applyFont="1" applyBorder="1" applyAlignment="1">
      <alignment horizontal="justify" vertical="center"/>
    </xf>
    <xf numFmtId="0" fontId="0" fillId="0" borderId="71" xfId="0" applyBorder="1"/>
    <xf numFmtId="0" fontId="33" fillId="8" borderId="49" xfId="4" applyFont="1" applyFill="1" applyBorder="1" applyAlignment="1">
      <alignment horizontal="center" vertical="center"/>
    </xf>
    <xf numFmtId="0" fontId="10" fillId="0" borderId="0" xfId="0" applyFont="1" applyAlignment="1">
      <alignment horizontal="center" vertical="center"/>
    </xf>
    <xf numFmtId="0" fontId="10" fillId="0" borderId="0" xfId="0" applyFont="1" applyAlignment="1">
      <alignment vertical="center" wrapText="1"/>
    </xf>
    <xf numFmtId="0" fontId="9" fillId="0" borderId="0" xfId="0" applyFont="1" applyAlignment="1">
      <alignment vertical="center"/>
    </xf>
    <xf numFmtId="0" fontId="25" fillId="5" borderId="20" xfId="0" quotePrefix="1" applyFont="1" applyFill="1" applyBorder="1" applyAlignment="1">
      <alignment horizontal="center" vertical="center"/>
    </xf>
    <xf numFmtId="0" fontId="9" fillId="0" borderId="0" xfId="0" applyFont="1" applyAlignment="1">
      <alignment horizontal="center" vertical="center"/>
    </xf>
    <xf numFmtId="0" fontId="25" fillId="4" borderId="2" xfId="0" applyFont="1" applyFill="1" applyBorder="1" applyAlignment="1">
      <alignment horizontal="center" vertical="center" wrapText="1"/>
    </xf>
    <xf numFmtId="0" fontId="8" fillId="0" borderId="0" xfId="0" applyFont="1" applyAlignment="1">
      <alignment vertical="center"/>
    </xf>
    <xf numFmtId="0" fontId="7"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86" fillId="0" borderId="0" xfId="0" applyFont="1" applyAlignment="1">
      <alignment horizontal="left" vertical="center"/>
    </xf>
    <xf numFmtId="0" fontId="82" fillId="0" borderId="18" xfId="0" applyFont="1" applyBorder="1" applyAlignment="1">
      <alignment horizontal="left" vertical="center" wrapText="1"/>
    </xf>
    <xf numFmtId="0" fontId="85" fillId="0" borderId="18" xfId="0" applyFont="1" applyBorder="1" applyAlignment="1">
      <alignment horizontal="left" vertical="center" wrapText="1"/>
    </xf>
    <xf numFmtId="0" fontId="87" fillId="0" borderId="24" xfId="0" applyFont="1" applyBorder="1" applyAlignment="1">
      <alignment horizontal="center" vertical="center" wrapText="1"/>
    </xf>
    <xf numFmtId="9" fontId="39" fillId="5" borderId="32" xfId="1" applyFont="1" applyFill="1" applyBorder="1" applyAlignment="1">
      <alignment horizontal="center" vertical="center"/>
    </xf>
    <xf numFmtId="0" fontId="25" fillId="0" borderId="81" xfId="0" applyFont="1" applyBorder="1" applyAlignment="1">
      <alignment horizontal="center" vertical="center" wrapText="1"/>
    </xf>
    <xf numFmtId="166" fontId="24" fillId="7" borderId="73" xfId="1" applyNumberFormat="1" applyFont="1" applyFill="1" applyBorder="1" applyAlignment="1">
      <alignment horizontal="center" vertical="center" wrapText="1"/>
    </xf>
    <xf numFmtId="166" fontId="24" fillId="0" borderId="0" xfId="1" applyNumberFormat="1" applyFont="1" applyFill="1" applyBorder="1" applyAlignment="1">
      <alignment horizontal="center" vertical="top"/>
    </xf>
    <xf numFmtId="166" fontId="60" fillId="0" borderId="73" xfId="1" applyNumberFormat="1" applyFont="1" applyBorder="1" applyAlignment="1">
      <alignment horizontal="center" vertical="center" wrapText="1"/>
    </xf>
    <xf numFmtId="9" fontId="53" fillId="0" borderId="0" xfId="0" applyNumberFormat="1" applyFont="1" applyAlignment="1">
      <alignment horizontal="center" vertical="center"/>
    </xf>
    <xf numFmtId="9" fontId="52" fillId="4" borderId="75" xfId="0" applyNumberFormat="1" applyFont="1" applyFill="1" applyBorder="1" applyAlignment="1">
      <alignment horizontal="center" vertical="center"/>
    </xf>
    <xf numFmtId="9" fontId="52" fillId="0" borderId="0" xfId="0" applyNumberFormat="1" applyFont="1" applyAlignment="1">
      <alignment horizontal="center" vertical="center"/>
    </xf>
    <xf numFmtId="9" fontId="39" fillId="5" borderId="82" xfId="0" applyNumberFormat="1" applyFont="1" applyFill="1" applyBorder="1" applyAlignment="1">
      <alignment horizontal="center" vertical="center"/>
    </xf>
    <xf numFmtId="9" fontId="39" fillId="0" borderId="0" xfId="0" applyNumberFormat="1" applyFont="1" applyAlignment="1">
      <alignment horizontal="center" vertical="center"/>
    </xf>
    <xf numFmtId="9" fontId="5" fillId="0" borderId="81" xfId="1" applyFont="1" applyBorder="1" applyAlignment="1">
      <alignment horizontal="center" vertical="center"/>
    </xf>
    <xf numFmtId="9" fontId="5" fillId="0" borderId="0" xfId="1" applyFont="1" applyFill="1" applyBorder="1" applyAlignment="1">
      <alignment horizontal="center" vertical="center"/>
    </xf>
    <xf numFmtId="9" fontId="5" fillId="0" borderId="73" xfId="1" applyFont="1" applyBorder="1" applyAlignment="1">
      <alignment horizontal="center" vertical="center"/>
    </xf>
    <xf numFmtId="9" fontId="52" fillId="4" borderId="82" xfId="0" applyNumberFormat="1" applyFont="1" applyFill="1" applyBorder="1" applyAlignment="1">
      <alignment horizontal="center" vertical="center"/>
    </xf>
    <xf numFmtId="9" fontId="5" fillId="0" borderId="74" xfId="1" applyFont="1" applyBorder="1" applyAlignment="1">
      <alignment horizontal="center" vertical="center"/>
    </xf>
    <xf numFmtId="9" fontId="5" fillId="0" borderId="73" xfId="1" quotePrefix="1" applyFont="1" applyBorder="1" applyAlignment="1">
      <alignment horizontal="center" vertical="center"/>
    </xf>
    <xf numFmtId="9" fontId="5" fillId="0" borderId="0" xfId="1" quotePrefix="1" applyFont="1" applyFill="1" applyBorder="1" applyAlignment="1">
      <alignment horizontal="center" vertical="center"/>
    </xf>
    <xf numFmtId="0" fontId="88" fillId="0" borderId="0" xfId="0" applyFont="1"/>
    <xf numFmtId="2" fontId="83" fillId="0" borderId="0" xfId="0" applyNumberFormat="1" applyFont="1" applyAlignment="1">
      <alignment vertical="center"/>
    </xf>
    <xf numFmtId="0" fontId="90" fillId="0" borderId="0" xfId="0" applyFont="1" applyAlignment="1">
      <alignment vertical="center"/>
    </xf>
    <xf numFmtId="9" fontId="83" fillId="0" borderId="0" xfId="0" applyNumberFormat="1" applyFont="1" applyAlignment="1">
      <alignment vertical="center"/>
    </xf>
    <xf numFmtId="0" fontId="92" fillId="0" borderId="65" xfId="0" applyFont="1" applyBorder="1"/>
    <xf numFmtId="0" fontId="0" fillId="0" borderId="66" xfId="0" applyBorder="1" applyAlignment="1">
      <alignment vertical="center"/>
    </xf>
    <xf numFmtId="0" fontId="0" fillId="0" borderId="65" xfId="0" applyBorder="1" applyAlignment="1">
      <alignment vertical="center"/>
    </xf>
    <xf numFmtId="0" fontId="4" fillId="0" borderId="0" xfId="0" applyFont="1" applyAlignment="1">
      <alignment horizontal="center" vertical="center" wrapText="1"/>
    </xf>
    <xf numFmtId="0" fontId="4" fillId="0" borderId="0" xfId="0" applyFont="1" applyAlignment="1">
      <alignment vertical="center" wrapText="1"/>
    </xf>
    <xf numFmtId="0" fontId="4" fillId="0" borderId="66" xfId="0" applyFont="1" applyBorder="1" applyAlignment="1">
      <alignment horizontal="justify" vertical="center" wrapText="1"/>
    </xf>
    <xf numFmtId="0" fontId="4" fillId="0" borderId="65" xfId="0" applyFont="1" applyBorder="1" applyAlignment="1">
      <alignment vertical="center" wrapText="1"/>
    </xf>
    <xf numFmtId="0" fontId="35" fillId="0" borderId="71" xfId="0" applyFont="1" applyBorder="1" applyAlignment="1">
      <alignment horizontal="justify" vertical="center"/>
    </xf>
    <xf numFmtId="0" fontId="35" fillId="0" borderId="0" xfId="0" applyFont="1" applyAlignment="1">
      <alignment horizontal="justify" vertical="center"/>
    </xf>
    <xf numFmtId="0" fontId="37" fillId="0" borderId="0" xfId="0" applyFont="1" applyAlignment="1">
      <alignment vertical="center"/>
    </xf>
    <xf numFmtId="0" fontId="35" fillId="0" borderId="63" xfId="0" applyFont="1" applyBorder="1" applyAlignment="1">
      <alignment horizontal="justify" vertical="center"/>
    </xf>
    <xf numFmtId="0" fontId="35" fillId="0" borderId="64" xfId="0" applyFont="1" applyBorder="1" applyAlignment="1">
      <alignment horizontal="justify" vertical="center"/>
    </xf>
    <xf numFmtId="0" fontId="35" fillId="0" borderId="66" xfId="0" applyFont="1" applyBorder="1" applyAlignment="1">
      <alignment horizontal="justify" vertical="center"/>
    </xf>
    <xf numFmtId="0" fontId="35" fillId="0" borderId="66" xfId="0" applyFont="1" applyBorder="1" applyAlignment="1">
      <alignment horizontal="left" vertical="center" wrapText="1"/>
    </xf>
    <xf numFmtId="0" fontId="35" fillId="0" borderId="70" xfId="0" applyFont="1" applyBorder="1" applyAlignment="1">
      <alignment horizontal="left" vertical="center" wrapText="1"/>
    </xf>
    <xf numFmtId="0" fontId="35" fillId="0" borderId="63" xfId="0" applyFont="1" applyBorder="1" applyAlignment="1">
      <alignment horizontal="left" vertical="center" wrapText="1"/>
    </xf>
    <xf numFmtId="0" fontId="35" fillId="0" borderId="64" xfId="0" applyFont="1" applyBorder="1" applyAlignment="1">
      <alignment horizontal="left" vertical="center" wrapText="1"/>
    </xf>
    <xf numFmtId="0" fontId="35" fillId="0" borderId="62" xfId="0" applyFont="1" applyBorder="1" applyAlignment="1">
      <alignment horizontal="justify" vertical="center"/>
    </xf>
    <xf numFmtId="0" fontId="93" fillId="0" borderId="0" xfId="0" applyFont="1" applyAlignment="1">
      <alignment horizontal="center" vertical="center" wrapText="1"/>
    </xf>
    <xf numFmtId="0" fontId="35" fillId="0" borderId="65" xfId="0" applyFont="1" applyBorder="1" applyAlignment="1">
      <alignment horizontal="justify" vertical="center"/>
    </xf>
    <xf numFmtId="0" fontId="94" fillId="0" borderId="66" xfId="0" applyFont="1" applyBorder="1" applyAlignment="1">
      <alignment vertical="center"/>
    </xf>
    <xf numFmtId="0" fontId="94" fillId="0" borderId="65" xfId="0" applyFont="1" applyBorder="1" applyAlignment="1">
      <alignment vertical="center"/>
    </xf>
    <xf numFmtId="0" fontId="93" fillId="0" borderId="0" xfId="0" applyFont="1" applyAlignment="1">
      <alignment vertical="center" wrapText="1"/>
    </xf>
    <xf numFmtId="0" fontId="88" fillId="0" borderId="0" xfId="0" applyFont="1" applyAlignment="1">
      <alignment vertical="center"/>
    </xf>
    <xf numFmtId="0" fontId="35" fillId="0" borderId="69" xfId="0" applyFont="1" applyBorder="1" applyAlignment="1">
      <alignment horizontal="justify" vertical="center"/>
    </xf>
    <xf numFmtId="0" fontId="35" fillId="0" borderId="71" xfId="0" applyFont="1" applyBorder="1" applyAlignment="1">
      <alignment horizontal="left" vertical="center" wrapText="1"/>
    </xf>
    <xf numFmtId="0" fontId="95" fillId="0" borderId="0" xfId="0" applyFont="1" applyAlignment="1">
      <alignment vertical="center"/>
    </xf>
    <xf numFmtId="0" fontId="83" fillId="0" borderId="0" xfId="0" applyFont="1" applyAlignment="1">
      <alignment vertical="center" wrapText="1"/>
    </xf>
    <xf numFmtId="0" fontId="4" fillId="0" borderId="66" xfId="0" applyFont="1" applyBorder="1" applyAlignment="1">
      <alignment horizontal="center" vertical="center" wrapText="1"/>
    </xf>
    <xf numFmtId="0" fontId="4" fillId="0" borderId="0" xfId="0" applyFont="1" applyAlignment="1">
      <alignment horizontal="justify" vertical="center" wrapText="1"/>
    </xf>
    <xf numFmtId="0" fontId="95" fillId="0" borderId="0" xfId="0" applyFont="1" applyAlignment="1">
      <alignment vertical="center" wrapText="1"/>
    </xf>
    <xf numFmtId="0" fontId="4" fillId="4" borderId="0" xfId="0" applyFont="1" applyFill="1" applyAlignment="1">
      <alignment horizontal="center" vertical="center" wrapText="1"/>
    </xf>
    <xf numFmtId="0" fontId="93" fillId="0" borderId="66" xfId="0" applyFont="1" applyBorder="1" applyAlignment="1">
      <alignment horizontal="center" vertical="center" wrapText="1"/>
    </xf>
    <xf numFmtId="0" fontId="94" fillId="0" borderId="0" xfId="0" applyFont="1" applyAlignment="1">
      <alignment vertical="center"/>
    </xf>
    <xf numFmtId="0" fontId="93" fillId="0" borderId="66" xfId="0" applyFont="1" applyBorder="1" applyAlignment="1">
      <alignment vertical="center" wrapText="1"/>
    </xf>
    <xf numFmtId="166" fontId="25" fillId="0" borderId="1" xfId="1" quotePrefix="1" applyNumberFormat="1" applyFont="1" applyFill="1" applyBorder="1" applyAlignment="1" applyProtection="1">
      <alignment horizontal="center" vertical="center"/>
      <protection locked="0"/>
    </xf>
    <xf numFmtId="9" fontId="25" fillId="0" borderId="1" xfId="1" applyFont="1" applyFill="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0" fontId="36" fillId="2" borderId="0" xfId="0" applyFont="1" applyFill="1" applyAlignment="1" applyProtection="1">
      <alignment horizontal="center" vertical="center"/>
      <protection locked="0"/>
    </xf>
    <xf numFmtId="1" fontId="25" fillId="13" borderId="8" xfId="1" quotePrefix="1" applyNumberFormat="1" applyFont="1" applyFill="1" applyBorder="1" applyAlignment="1" applyProtection="1">
      <alignment horizontal="center" vertical="center"/>
      <protection locked="0"/>
    </xf>
    <xf numFmtId="2" fontId="25" fillId="0" borderId="9" xfId="1" applyNumberFormat="1" applyFont="1" applyFill="1" applyBorder="1" applyAlignment="1" applyProtection="1">
      <alignment horizontal="center" vertical="center"/>
      <protection locked="0"/>
    </xf>
    <xf numFmtId="166" fontId="25" fillId="0" borderId="7" xfId="1" quotePrefix="1" applyNumberFormat="1" applyFont="1" applyFill="1" applyBorder="1" applyAlignment="1" applyProtection="1">
      <alignment horizontal="center" vertical="center"/>
      <protection locked="0"/>
    </xf>
    <xf numFmtId="9" fontId="25" fillId="0" borderId="0" xfId="1" applyFont="1" applyFill="1" applyBorder="1" applyAlignment="1" applyProtection="1">
      <alignment horizontal="center" vertical="center"/>
      <protection locked="0"/>
    </xf>
    <xf numFmtId="1" fontId="25" fillId="0" borderId="7" xfId="0" quotePrefix="1" applyNumberFormat="1" applyFont="1" applyBorder="1" applyAlignment="1" applyProtection="1">
      <alignment horizontal="center" vertical="center"/>
      <protection locked="0"/>
    </xf>
    <xf numFmtId="0" fontId="25" fillId="0" borderId="0" xfId="0" applyFont="1" applyAlignment="1" applyProtection="1">
      <alignment horizontal="center" vertical="center"/>
      <protection locked="0"/>
    </xf>
    <xf numFmtId="1" fontId="25" fillId="0" borderId="7" xfId="1" quotePrefix="1" applyNumberFormat="1" applyFont="1" applyFill="1" applyBorder="1" applyAlignment="1" applyProtection="1">
      <alignment horizontal="center" vertical="center"/>
      <protection locked="0"/>
    </xf>
    <xf numFmtId="1" fontId="25" fillId="0" borderId="0" xfId="1" applyNumberFormat="1" applyFont="1" applyFill="1" applyBorder="1" applyAlignment="1" applyProtection="1">
      <alignment horizontal="center" vertical="center"/>
      <protection locked="0"/>
    </xf>
    <xf numFmtId="166" fontId="25" fillId="0" borderId="10" xfId="1" quotePrefix="1" applyNumberFormat="1" applyFont="1" applyFill="1" applyBorder="1" applyAlignment="1" applyProtection="1">
      <alignment horizontal="center" vertical="center"/>
      <protection locked="0"/>
    </xf>
    <xf numFmtId="9" fontId="25" fillId="0" borderId="11" xfId="1" applyFont="1" applyFill="1" applyBorder="1" applyAlignment="1" applyProtection="1">
      <alignment horizontal="center" vertical="center"/>
      <protection locked="0"/>
    </xf>
    <xf numFmtId="0" fontId="36" fillId="6" borderId="0" xfId="0" applyFont="1" applyFill="1" applyAlignment="1" applyProtection="1">
      <alignment horizontal="center" vertical="center"/>
      <protection locked="0"/>
    </xf>
    <xf numFmtId="0" fontId="58" fillId="0" borderId="7" xfId="0" applyFont="1" applyBorder="1" applyAlignment="1" applyProtection="1">
      <alignment horizontal="center" vertical="center"/>
      <protection locked="0"/>
    </xf>
    <xf numFmtId="0" fontId="39" fillId="0" borderId="0" xfId="0" applyFont="1" applyAlignment="1" applyProtection="1">
      <alignment horizontal="center" vertical="center"/>
      <protection locked="0"/>
    </xf>
    <xf numFmtId="0" fontId="58" fillId="0" borderId="7" xfId="0" quotePrefix="1" applyFont="1" applyBorder="1" applyAlignment="1" applyProtection="1">
      <alignment horizontal="center" vertical="center"/>
      <protection locked="0"/>
    </xf>
    <xf numFmtId="0" fontId="58" fillId="0" borderId="10" xfId="0" applyFont="1" applyBorder="1" applyAlignment="1" applyProtection="1">
      <alignment horizontal="center" vertical="center"/>
      <protection locked="0"/>
    </xf>
    <xf numFmtId="0" fontId="39" fillId="0" borderId="11" xfId="0" applyFont="1" applyBorder="1" applyAlignment="1" applyProtection="1">
      <alignment horizontal="center" vertical="center"/>
      <protection locked="0"/>
    </xf>
    <xf numFmtId="166" fontId="25" fillId="0" borderId="29" xfId="1" quotePrefix="1"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0" fontId="60" fillId="0" borderId="8" xfId="0" applyFont="1" applyBorder="1" applyAlignment="1">
      <alignment horizontal="center" vertical="center"/>
    </xf>
    <xf numFmtId="0" fontId="60" fillId="0" borderId="9" xfId="0" applyFont="1" applyBorder="1" applyAlignment="1">
      <alignment horizontal="center" vertical="center"/>
    </xf>
    <xf numFmtId="1" fontId="25" fillId="0" borderId="29" xfId="2" quotePrefix="1" applyNumberFormat="1" applyFont="1" applyFill="1" applyBorder="1" applyAlignment="1" applyProtection="1">
      <alignment horizontal="center" vertical="center"/>
      <protection locked="0"/>
    </xf>
    <xf numFmtId="0" fontId="25" fillId="8" borderId="1" xfId="0" applyFont="1" applyFill="1" applyBorder="1" applyAlignment="1" applyProtection="1">
      <alignment horizontal="center" vertical="center"/>
      <protection locked="0"/>
    </xf>
    <xf numFmtId="1" fontId="39" fillId="0" borderId="7" xfId="1" quotePrefix="1" applyNumberFormat="1" applyFont="1" applyFill="1" applyBorder="1" applyAlignment="1" applyProtection="1">
      <alignment horizontal="center" vertical="center"/>
      <protection locked="0"/>
    </xf>
    <xf numFmtId="1" fontId="39" fillId="0" borderId="0" xfId="1" applyNumberFormat="1" applyFont="1" applyFill="1" applyBorder="1" applyAlignment="1" applyProtection="1">
      <alignment horizontal="center" vertical="center"/>
      <protection locked="0"/>
    </xf>
    <xf numFmtId="166" fontId="39" fillId="0" borderId="10" xfId="1" applyNumberFormat="1" applyFont="1" applyFill="1" applyBorder="1" applyAlignment="1" applyProtection="1">
      <alignment horizontal="center" vertical="center"/>
      <protection locked="0"/>
    </xf>
    <xf numFmtId="166" fontId="25" fillId="0" borderId="9" xfId="1" quotePrefix="1" applyNumberFormat="1" applyFont="1" applyFill="1" applyBorder="1" applyAlignment="1" applyProtection="1">
      <alignment horizontal="center" vertical="center"/>
      <protection locked="0"/>
    </xf>
    <xf numFmtId="9" fontId="25" fillId="0" borderId="9" xfId="1" applyFont="1" applyFill="1" applyBorder="1" applyAlignment="1" applyProtection="1">
      <alignment horizontal="center" vertical="center"/>
      <protection locked="0"/>
    </xf>
    <xf numFmtId="0" fontId="25" fillId="0" borderId="8" xfId="0" applyFont="1" applyBorder="1" applyAlignment="1" applyProtection="1">
      <alignment horizontal="center" vertical="center"/>
      <protection locked="0"/>
    </xf>
    <xf numFmtId="1" fontId="25" fillId="0" borderId="9" xfId="0" applyNumberFormat="1" applyFont="1" applyBorder="1" applyAlignment="1" applyProtection="1">
      <alignment horizontal="center" vertical="center"/>
      <protection locked="0"/>
    </xf>
    <xf numFmtId="166" fontId="39" fillId="0" borderId="7" xfId="1" applyNumberFormat="1" applyFont="1" applyFill="1" applyBorder="1" applyAlignment="1" applyProtection="1">
      <alignment horizontal="center" vertical="center"/>
      <protection locked="0"/>
    </xf>
    <xf numFmtId="166" fontId="39" fillId="0" borderId="0" xfId="1" applyNumberFormat="1" applyFont="1" applyFill="1" applyBorder="1" applyAlignment="1" applyProtection="1">
      <alignment horizontal="center" vertical="center"/>
      <protection locked="0"/>
    </xf>
    <xf numFmtId="0" fontId="39" fillId="5" borderId="10" xfId="0" quotePrefix="1" applyFont="1" applyFill="1" applyBorder="1" applyAlignment="1" applyProtection="1">
      <alignment horizontal="center" vertical="center"/>
      <protection locked="0"/>
    </xf>
    <xf numFmtId="0" fontId="39" fillId="5" borderId="11" xfId="0" quotePrefix="1" applyFont="1" applyFill="1" applyBorder="1" applyAlignment="1" applyProtection="1">
      <alignment horizontal="center" vertical="center"/>
      <protection locked="0"/>
    </xf>
    <xf numFmtId="0" fontId="25" fillId="5" borderId="8" xfId="0" quotePrefix="1" applyFont="1" applyFill="1" applyBorder="1" applyAlignment="1" applyProtection="1">
      <alignment horizontal="center" vertical="center"/>
      <protection locked="0"/>
    </xf>
    <xf numFmtId="0" fontId="25" fillId="5" borderId="9" xfId="0" quotePrefix="1" applyFont="1" applyFill="1" applyBorder="1" applyAlignment="1" applyProtection="1">
      <alignment horizontal="center" vertical="center"/>
      <protection locked="0"/>
    </xf>
    <xf numFmtId="1" fontId="25" fillId="0" borderId="8" xfId="0" applyNumberFormat="1" applyFont="1" applyBorder="1" applyAlignment="1" applyProtection="1">
      <alignment horizontal="center" vertical="center"/>
      <protection locked="0"/>
    </xf>
    <xf numFmtId="0" fontId="25" fillId="0" borderId="9" xfId="0" applyFont="1" applyBorder="1" applyAlignment="1" applyProtection="1">
      <alignment horizontal="center" vertical="center"/>
      <protection locked="0"/>
    </xf>
    <xf numFmtId="9" fontId="39" fillId="0" borderId="0" xfId="1" applyFont="1" applyFill="1" applyBorder="1" applyAlignment="1" applyProtection="1">
      <alignment horizontal="center" vertical="center"/>
      <protection locked="0"/>
    </xf>
    <xf numFmtId="166" fontId="39" fillId="10" borderId="7" xfId="1" applyNumberFormat="1" applyFont="1" applyFill="1" applyBorder="1" applyAlignment="1" applyProtection="1">
      <alignment horizontal="center" vertical="center"/>
      <protection locked="0"/>
    </xf>
    <xf numFmtId="0" fontId="39" fillId="5" borderId="7" xfId="0" quotePrefix="1" applyFont="1" applyFill="1" applyBorder="1" applyAlignment="1" applyProtection="1">
      <alignment horizontal="center" vertical="center"/>
      <protection locked="0"/>
    </xf>
    <xf numFmtId="0" fontId="39" fillId="5" borderId="0" xfId="0" quotePrefix="1" applyFont="1" applyFill="1" applyAlignment="1" applyProtection="1">
      <alignment horizontal="center" vertical="center"/>
      <protection locked="0"/>
    </xf>
    <xf numFmtId="1" fontId="39" fillId="0" borderId="7" xfId="0" applyNumberFormat="1" applyFont="1" applyBorder="1" applyAlignment="1" applyProtection="1">
      <alignment horizontal="center" vertical="center"/>
      <protection locked="0"/>
    </xf>
    <xf numFmtId="166" fontId="25" fillId="0" borderId="29" xfId="1" applyNumberFormat="1" applyFont="1" applyFill="1" applyBorder="1" applyAlignment="1" applyProtection="1">
      <alignment horizontal="center" vertical="center"/>
      <protection locked="0"/>
    </xf>
    <xf numFmtId="166" fontId="25" fillId="0" borderId="1" xfId="1" applyNumberFormat="1" applyFont="1" applyFill="1" applyBorder="1" applyAlignment="1" applyProtection="1">
      <alignment horizontal="center" vertical="center"/>
      <protection locked="0"/>
    </xf>
    <xf numFmtId="0" fontId="38" fillId="0" borderId="29" xfId="0" quotePrefix="1" applyFont="1" applyBorder="1" applyAlignment="1" applyProtection="1">
      <alignment horizontal="center" vertical="center"/>
      <protection locked="0"/>
    </xf>
    <xf numFmtId="0" fontId="38" fillId="0" borderId="1" xfId="0" quotePrefix="1"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1" fontId="25" fillId="5" borderId="8" xfId="0" applyNumberFormat="1" applyFont="1" applyFill="1" applyBorder="1" applyAlignment="1" applyProtection="1">
      <alignment horizontal="center" vertical="center"/>
      <protection locked="0"/>
    </xf>
    <xf numFmtId="0" fontId="39" fillId="0" borderId="7" xfId="0" applyFont="1" applyBorder="1" applyAlignment="1" applyProtection="1">
      <alignment horizontal="center" vertical="center"/>
      <protection locked="0"/>
    </xf>
    <xf numFmtId="0" fontId="39" fillId="0" borderId="10" xfId="0" applyFont="1" applyBorder="1" applyAlignment="1" applyProtection="1">
      <alignment horizontal="center" vertical="center"/>
      <protection locked="0"/>
    </xf>
    <xf numFmtId="166" fontId="25" fillId="13" borderId="29" xfId="1" applyNumberFormat="1" applyFont="1" applyFill="1" applyBorder="1" applyAlignment="1" applyProtection="1">
      <alignment horizontal="center" vertical="center"/>
      <protection locked="0"/>
    </xf>
    <xf numFmtId="165" fontId="58" fillId="0" borderId="7" xfId="0" applyNumberFormat="1" applyFont="1" applyBorder="1" applyAlignment="1" applyProtection="1">
      <alignment horizontal="center" vertical="center"/>
      <protection locked="0"/>
    </xf>
    <xf numFmtId="165" fontId="39" fillId="0" borderId="7" xfId="0" applyNumberFormat="1" applyFont="1" applyBorder="1" applyAlignment="1" applyProtection="1">
      <alignment horizontal="center" vertical="center"/>
      <protection locked="0"/>
    </xf>
    <xf numFmtId="165" fontId="39" fillId="0" borderId="10" xfId="0" applyNumberFormat="1" applyFont="1" applyBorder="1" applyAlignment="1" applyProtection="1">
      <alignment horizontal="center" vertical="center"/>
      <protection locked="0"/>
    </xf>
    <xf numFmtId="165" fontId="39" fillId="0" borderId="0" xfId="0" applyNumberFormat="1" applyFont="1" applyAlignment="1" applyProtection="1">
      <alignment horizontal="center" vertical="center"/>
      <protection locked="0"/>
    </xf>
    <xf numFmtId="1" fontId="25" fillId="0" borderId="1" xfId="1" applyNumberFormat="1" applyFont="1" applyFill="1" applyBorder="1" applyAlignment="1" applyProtection="1">
      <alignment horizontal="center" vertical="center"/>
      <protection locked="0"/>
    </xf>
    <xf numFmtId="0" fontId="25" fillId="0" borderId="29" xfId="0" applyFont="1" applyBorder="1" applyAlignment="1" applyProtection="1">
      <alignment horizontal="center" vertical="center"/>
      <protection locked="0"/>
    </xf>
    <xf numFmtId="166" fontId="25" fillId="0" borderId="10" xfId="1" applyNumberFormat="1" applyFont="1" applyFill="1" applyBorder="1" applyAlignment="1" applyProtection="1">
      <alignment horizontal="center" vertical="center"/>
      <protection locked="0"/>
    </xf>
    <xf numFmtId="166" fontId="25" fillId="0" borderId="11" xfId="1" applyNumberFormat="1" applyFont="1" applyFill="1" applyBorder="1" applyAlignment="1" applyProtection="1">
      <alignment horizontal="center" vertical="center"/>
      <protection locked="0"/>
    </xf>
    <xf numFmtId="9" fontId="25" fillId="0" borderId="10" xfId="1" applyFont="1" applyFill="1" applyBorder="1" applyAlignment="1" applyProtection="1">
      <alignment horizontal="center" vertical="center"/>
      <protection locked="0"/>
    </xf>
    <xf numFmtId="1" fontId="25" fillId="0" borderId="29" xfId="0" quotePrefix="1" applyNumberFormat="1"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36" fillId="6" borderId="4" xfId="0" applyFont="1" applyFill="1" applyBorder="1" applyAlignment="1" applyProtection="1">
      <alignment horizontal="center" vertical="center"/>
      <protection locked="0"/>
    </xf>
    <xf numFmtId="1" fontId="25" fillId="0" borderId="0" xfId="0" applyNumberFormat="1" applyFont="1" applyAlignment="1">
      <alignment horizontal="center" vertical="center"/>
    </xf>
    <xf numFmtId="1" fontId="39" fillId="0" borderId="0" xfId="1" applyNumberFormat="1" applyFont="1" applyFill="1" applyBorder="1" applyAlignment="1" applyProtection="1">
      <alignment horizontal="center" vertical="center"/>
    </xf>
    <xf numFmtId="0" fontId="25" fillId="0" borderId="29" xfId="0" applyFont="1" applyBorder="1" applyAlignment="1">
      <alignment horizontal="center" vertical="center"/>
    </xf>
    <xf numFmtId="0" fontId="25" fillId="0" borderId="1" xfId="0" applyFont="1" applyBorder="1" applyAlignment="1">
      <alignment horizontal="center" vertical="center"/>
    </xf>
    <xf numFmtId="9" fontId="57" fillId="5" borderId="30" xfId="1" applyFont="1" applyFill="1" applyBorder="1" applyAlignment="1" applyProtection="1">
      <alignment horizontal="left" vertical="center" wrapText="1"/>
    </xf>
    <xf numFmtId="1" fontId="39" fillId="0" borderId="11" xfId="1" applyNumberFormat="1" applyFont="1" applyFill="1" applyBorder="1" applyAlignment="1" applyProtection="1">
      <alignment horizontal="center" vertical="center"/>
    </xf>
    <xf numFmtId="166" fontId="39" fillId="0" borderId="0" xfId="1" applyNumberFormat="1" applyFont="1" applyFill="1" applyBorder="1" applyAlignment="1" applyProtection="1">
      <alignment horizontal="center" vertical="center"/>
    </xf>
    <xf numFmtId="1" fontId="25" fillId="0" borderId="8" xfId="0" applyNumberFormat="1" applyFont="1" applyBorder="1" applyAlignment="1">
      <alignment horizontal="center" vertical="center"/>
    </xf>
    <xf numFmtId="0" fontId="25" fillId="0" borderId="9" xfId="0" applyFont="1" applyBorder="1" applyAlignment="1">
      <alignment horizontal="center" vertical="center"/>
    </xf>
    <xf numFmtId="1" fontId="25" fillId="5" borderId="8" xfId="0" applyNumberFormat="1" applyFont="1" applyFill="1" applyBorder="1" applyAlignment="1">
      <alignment horizontal="center" vertical="center"/>
    </xf>
    <xf numFmtId="1" fontId="55" fillId="5" borderId="8" xfId="0" applyNumberFormat="1" applyFont="1" applyFill="1" applyBorder="1" applyAlignment="1">
      <alignment horizontal="center" vertical="center"/>
    </xf>
    <xf numFmtId="0" fontId="55" fillId="0" borderId="0" xfId="0" applyFont="1" applyAlignment="1">
      <alignment vertical="center"/>
    </xf>
    <xf numFmtId="0" fontId="25" fillId="0" borderId="8" xfId="0" applyFont="1" applyBorder="1" applyAlignment="1">
      <alignment horizontal="center" vertical="center"/>
    </xf>
    <xf numFmtId="1" fontId="25" fillId="0" borderId="9" xfId="0" applyNumberFormat="1" applyFont="1" applyBorder="1" applyAlignment="1">
      <alignment horizontal="center" vertical="center"/>
    </xf>
    <xf numFmtId="0" fontId="42" fillId="5" borderId="1" xfId="0" applyFont="1" applyFill="1" applyBorder="1" applyAlignment="1" applyProtection="1">
      <alignment vertical="center" wrapText="1"/>
      <protection locked="0"/>
    </xf>
    <xf numFmtId="0" fontId="33" fillId="0" borderId="0" xfId="0" applyFont="1" applyAlignment="1" applyProtection="1">
      <alignment horizontal="left" vertical="center" wrapText="1"/>
      <protection locked="0"/>
    </xf>
    <xf numFmtId="0" fontId="37" fillId="2" borderId="0" xfId="0" applyFont="1" applyFill="1" applyAlignment="1" applyProtection="1">
      <alignment horizontal="left" vertical="center" wrapText="1"/>
      <protection locked="0"/>
    </xf>
    <xf numFmtId="0" fontId="42" fillId="5" borderId="8" xfId="0" applyFont="1" applyFill="1" applyBorder="1" applyAlignment="1" applyProtection="1">
      <alignment vertical="center" wrapText="1"/>
      <protection locked="0"/>
    </xf>
    <xf numFmtId="0" fontId="42" fillId="5" borderId="7" xfId="0" applyFont="1" applyFill="1" applyBorder="1" applyAlignment="1" applyProtection="1">
      <alignment vertical="center" wrapText="1"/>
      <protection locked="0"/>
    </xf>
    <xf numFmtId="0" fontId="42" fillId="5" borderId="10" xfId="0" applyFont="1" applyFill="1" applyBorder="1" applyAlignment="1" applyProtection="1">
      <alignment vertical="center" wrapText="1"/>
      <protection locked="0"/>
    </xf>
    <xf numFmtId="0" fontId="74" fillId="0" borderId="0" xfId="0" applyFont="1" applyAlignment="1" applyProtection="1">
      <alignment vertical="center" wrapText="1"/>
      <protection locked="0"/>
    </xf>
    <xf numFmtId="0" fontId="37" fillId="6" borderId="0" xfId="0" applyFont="1" applyFill="1" applyAlignment="1" applyProtection="1">
      <alignment horizontal="left" vertical="center" wrapText="1"/>
      <protection locked="0"/>
    </xf>
    <xf numFmtId="0" fontId="25" fillId="0" borderId="0" xfId="0" applyFont="1" applyAlignment="1" applyProtection="1">
      <alignment horizontal="left" vertical="center" wrapText="1"/>
      <protection locked="0"/>
    </xf>
    <xf numFmtId="0" fontId="50" fillId="5" borderId="9" xfId="0" applyFont="1" applyFill="1" applyBorder="1" applyAlignment="1" applyProtection="1">
      <alignment horizontal="left" vertical="center" wrapText="1"/>
      <protection locked="0"/>
    </xf>
    <xf numFmtId="0" fontId="35" fillId="0" borderId="0" xfId="0" applyFont="1" applyAlignment="1" applyProtection="1">
      <alignment horizontal="left" vertical="center" wrapText="1"/>
      <protection locked="0"/>
    </xf>
    <xf numFmtId="0" fontId="25" fillId="4" borderId="25" xfId="0" applyFont="1" applyFill="1" applyBorder="1" applyAlignment="1" applyProtection="1">
      <alignment horizontal="center" vertical="center" wrapText="1"/>
      <protection locked="0"/>
    </xf>
    <xf numFmtId="0" fontId="37" fillId="3" borderId="0" xfId="0" applyFont="1" applyFill="1" applyAlignment="1" applyProtection="1">
      <alignment horizontal="left" vertical="center" wrapText="1"/>
      <protection locked="0"/>
    </xf>
    <xf numFmtId="0" fontId="44" fillId="5" borderId="0" xfId="0" applyFont="1" applyFill="1" applyAlignment="1" applyProtection="1">
      <alignment vertical="center" wrapText="1"/>
      <protection locked="0"/>
    </xf>
    <xf numFmtId="0" fontId="35" fillId="0" borderId="23" xfId="0" applyFont="1" applyBorder="1" applyAlignment="1" applyProtection="1">
      <alignment vertical="center" wrapText="1"/>
      <protection locked="0"/>
    </xf>
    <xf numFmtId="0" fontId="35" fillId="0" borderId="22" xfId="0" applyFont="1" applyBorder="1" applyAlignment="1" applyProtection="1">
      <alignment vertical="center" wrapText="1"/>
      <protection locked="0"/>
    </xf>
    <xf numFmtId="0" fontId="35" fillId="5" borderId="30" xfId="0" applyFont="1" applyFill="1" applyBorder="1" applyAlignment="1" applyProtection="1">
      <alignment vertical="center" wrapText="1"/>
      <protection locked="0"/>
    </xf>
    <xf numFmtId="0" fontId="44" fillId="5" borderId="30" xfId="0" applyFont="1" applyFill="1" applyBorder="1" applyAlignment="1" applyProtection="1">
      <alignment vertical="center" wrapText="1"/>
      <protection locked="0"/>
    </xf>
    <xf numFmtId="0" fontId="35" fillId="0" borderId="0" xfId="0" applyFont="1" applyAlignment="1" applyProtection="1">
      <alignment vertical="center" wrapText="1"/>
      <protection locked="0"/>
    </xf>
    <xf numFmtId="0" fontId="59" fillId="0" borderId="11" xfId="3" applyFont="1" applyFill="1" applyBorder="1" applyAlignment="1" applyProtection="1">
      <alignment vertical="center" wrapText="1"/>
      <protection locked="0"/>
    </xf>
    <xf numFmtId="0" fontId="35" fillId="5" borderId="0" xfId="0" applyFont="1" applyFill="1" applyAlignment="1" applyProtection="1">
      <alignment vertical="center" wrapText="1"/>
      <protection locked="0"/>
    </xf>
    <xf numFmtId="0" fontId="44" fillId="5" borderId="9" xfId="0" applyFont="1" applyFill="1" applyBorder="1" applyAlignment="1" applyProtection="1">
      <alignment vertical="center" wrapText="1"/>
      <protection locked="0"/>
    </xf>
    <xf numFmtId="0" fontId="42" fillId="0" borderId="0" xfId="0" applyFont="1" applyAlignment="1" applyProtection="1">
      <alignment vertical="center" wrapText="1"/>
      <protection locked="0"/>
    </xf>
    <xf numFmtId="0" fontId="59" fillId="0" borderId="0" xfId="3" applyFont="1" applyFill="1" applyBorder="1" applyAlignment="1" applyProtection="1">
      <alignment vertical="center" wrapText="1"/>
      <protection locked="0"/>
    </xf>
    <xf numFmtId="0" fontId="42" fillId="0" borderId="11" xfId="0" applyFont="1" applyBorder="1" applyAlignment="1" applyProtection="1">
      <alignment vertical="center" wrapText="1"/>
      <protection locked="0"/>
    </xf>
    <xf numFmtId="0" fontId="42" fillId="5" borderId="30" xfId="0" applyFont="1" applyFill="1" applyBorder="1" applyAlignment="1" applyProtection="1">
      <alignment vertical="center" wrapText="1"/>
      <protection locked="0"/>
    </xf>
    <xf numFmtId="0" fontId="35" fillId="5" borderId="1" xfId="0" applyFont="1" applyFill="1" applyBorder="1" applyAlignment="1" applyProtection="1">
      <alignment vertical="center" wrapText="1"/>
      <protection locked="0"/>
    </xf>
    <xf numFmtId="0" fontId="33" fillId="0" borderId="23" xfId="0" applyFont="1" applyBorder="1" applyAlignment="1" applyProtection="1">
      <alignment horizontal="left" vertical="center" wrapText="1"/>
      <protection locked="0"/>
    </xf>
    <xf numFmtId="0" fontId="37" fillId="2" borderId="23" xfId="0" applyFont="1" applyFill="1" applyBorder="1" applyAlignment="1" applyProtection="1">
      <alignment horizontal="left" vertical="center" wrapText="1"/>
      <protection locked="0"/>
    </xf>
    <xf numFmtId="0" fontId="25" fillId="0" borderId="23" xfId="0" applyFont="1" applyBorder="1" applyAlignment="1" applyProtection="1">
      <alignment horizontal="left" vertical="center" wrapText="1"/>
      <protection locked="0"/>
    </xf>
    <xf numFmtId="0" fontId="44" fillId="5" borderId="20" xfId="0" applyFont="1" applyFill="1" applyBorder="1" applyAlignment="1" applyProtection="1">
      <alignment vertical="center" wrapText="1"/>
      <protection locked="0"/>
    </xf>
    <xf numFmtId="0" fontId="42" fillId="0" borderId="23" xfId="0" applyFont="1" applyBorder="1" applyAlignment="1" applyProtection="1">
      <alignment vertical="center" wrapText="1"/>
      <protection locked="0"/>
    </xf>
    <xf numFmtId="0" fontId="42" fillId="0" borderId="22" xfId="0" applyFont="1" applyBorder="1" applyAlignment="1" applyProtection="1">
      <alignment vertical="center" wrapText="1"/>
      <protection locked="0"/>
    </xf>
    <xf numFmtId="0" fontId="35" fillId="5" borderId="20" xfId="0" applyFont="1" applyFill="1" applyBorder="1" applyAlignment="1" applyProtection="1">
      <alignment vertical="center" wrapText="1"/>
      <protection locked="0"/>
    </xf>
    <xf numFmtId="0" fontId="42" fillId="0" borderId="30" xfId="0" applyFont="1" applyBorder="1" applyAlignment="1" applyProtection="1">
      <alignment vertical="center" wrapText="1"/>
      <protection locked="0"/>
    </xf>
    <xf numFmtId="0" fontId="10" fillId="0" borderId="0" xfId="0" applyFont="1" applyAlignment="1" applyProtection="1">
      <alignment vertical="center" wrapText="1"/>
      <protection locked="0"/>
    </xf>
    <xf numFmtId="0" fontId="37" fillId="6" borderId="4" xfId="0" applyFont="1" applyFill="1" applyBorder="1" applyAlignment="1" applyProtection="1">
      <alignment horizontal="left" vertical="center" wrapText="1"/>
      <protection locked="0"/>
    </xf>
    <xf numFmtId="0" fontId="42" fillId="5" borderId="20" xfId="0" applyFont="1" applyFill="1" applyBorder="1" applyAlignment="1" applyProtection="1">
      <alignment vertical="center" wrapText="1"/>
      <protection locked="0"/>
    </xf>
    <xf numFmtId="0" fontId="0" fillId="0" borderId="29" xfId="0" applyBorder="1" applyAlignment="1">
      <alignment horizontal="center" vertical="center"/>
    </xf>
    <xf numFmtId="166" fontId="0" fillId="0" borderId="30" xfId="1" applyNumberFormat="1" applyFont="1" applyBorder="1" applyAlignment="1">
      <alignment horizontal="center" vertical="center"/>
    </xf>
    <xf numFmtId="0" fontId="35" fillId="5" borderId="1" xfId="0" applyFont="1" applyFill="1" applyBorder="1" applyAlignment="1" applyProtection="1">
      <alignment horizontal="left" vertical="center" wrapText="1"/>
      <protection locked="0"/>
    </xf>
    <xf numFmtId="1" fontId="39" fillId="0" borderId="0" xfId="1" quotePrefix="1" applyNumberFormat="1" applyFont="1" applyFill="1" applyBorder="1" applyAlignment="1" applyProtection="1">
      <alignment horizontal="center" vertical="center"/>
      <protection locked="0"/>
    </xf>
    <xf numFmtId="0" fontId="50" fillId="0" borderId="0" xfId="0" applyFont="1" applyAlignment="1" applyProtection="1">
      <alignment vertical="center" wrapText="1"/>
      <protection locked="0"/>
    </xf>
    <xf numFmtId="9" fontId="39" fillId="0" borderId="0" xfId="1" quotePrefix="1" applyFont="1" applyFill="1" applyBorder="1" applyAlignment="1" applyProtection="1">
      <alignment horizontal="center" vertical="center"/>
      <protection locked="0"/>
    </xf>
    <xf numFmtId="0" fontId="43" fillId="4" borderId="1" xfId="0" applyFont="1" applyFill="1" applyBorder="1" applyAlignment="1">
      <alignment horizontal="center" vertical="center" wrapText="1"/>
    </xf>
    <xf numFmtId="0" fontId="2" fillId="0" borderId="0" xfId="0" applyFont="1" applyAlignment="1">
      <alignment vertical="center" wrapText="1"/>
    </xf>
    <xf numFmtId="0" fontId="96" fillId="24" borderId="32" xfId="0" applyFont="1" applyFill="1" applyBorder="1" applyAlignment="1">
      <alignment horizontal="left" vertical="top" wrapText="1"/>
    </xf>
    <xf numFmtId="167" fontId="97" fillId="24" borderId="32" xfId="0" applyNumberFormat="1" applyFont="1" applyFill="1" applyBorder="1" applyAlignment="1">
      <alignment horizontal="right" vertical="top"/>
    </xf>
    <xf numFmtId="0" fontId="96" fillId="24" borderId="37" xfId="0" applyFont="1" applyFill="1" applyBorder="1" applyAlignment="1">
      <alignment horizontal="left" vertical="top" wrapText="1"/>
    </xf>
    <xf numFmtId="167" fontId="97" fillId="24" borderId="37" xfId="0" applyNumberFormat="1" applyFont="1" applyFill="1" applyBorder="1" applyAlignment="1">
      <alignment horizontal="right" vertical="top"/>
    </xf>
    <xf numFmtId="0" fontId="0" fillId="0" borderId="9" xfId="0" applyBorder="1" applyAlignment="1">
      <alignment horizontal="center" vertical="center" wrapText="1"/>
    </xf>
    <xf numFmtId="0" fontId="0" fillId="0" borderId="83" xfId="0" applyBorder="1" applyAlignment="1">
      <alignment horizontal="center" vertical="center" wrapText="1"/>
    </xf>
    <xf numFmtId="0" fontId="0" fillId="0" borderId="84" xfId="0" applyBorder="1" applyAlignment="1">
      <alignment horizontal="center" vertical="center" wrapText="1"/>
    </xf>
    <xf numFmtId="0" fontId="19" fillId="0" borderId="0" xfId="0" applyFont="1" applyAlignment="1">
      <alignment vertical="center" wrapText="1"/>
    </xf>
    <xf numFmtId="0" fontId="18" fillId="0" borderId="0" xfId="0" applyFont="1" applyAlignment="1">
      <alignment vertical="center" wrapText="1"/>
    </xf>
    <xf numFmtId="0" fontId="21" fillId="0" borderId="0" xfId="0" applyFont="1" applyAlignment="1">
      <alignment vertical="center" wrapText="1"/>
    </xf>
    <xf numFmtId="0" fontId="96" fillId="24" borderId="0" xfId="0" applyFont="1" applyFill="1" applyAlignment="1">
      <alignment horizontal="left" vertical="top" wrapText="1"/>
    </xf>
    <xf numFmtId="167" fontId="97" fillId="24" borderId="0" xfId="0" applyNumberFormat="1" applyFont="1" applyFill="1" applyAlignment="1">
      <alignment horizontal="right" vertical="top"/>
    </xf>
    <xf numFmtId="9" fontId="39" fillId="0" borderId="0" xfId="1" applyFont="1" applyFill="1" applyBorder="1" applyAlignment="1" applyProtection="1">
      <alignment horizontal="center" vertical="center"/>
    </xf>
    <xf numFmtId="2" fontId="58" fillId="0" borderId="7" xfId="0" applyNumberFormat="1" applyFont="1" applyBorder="1" applyAlignment="1" applyProtection="1">
      <alignment horizontal="center" vertical="center"/>
      <protection locked="0"/>
    </xf>
    <xf numFmtId="2" fontId="39" fillId="0" borderId="0" xfId="0" applyNumberFormat="1" applyFont="1" applyAlignment="1" applyProtection="1">
      <alignment horizontal="center" vertical="center"/>
      <protection locked="0"/>
    </xf>
    <xf numFmtId="2" fontId="39" fillId="0" borderId="7" xfId="0" applyNumberFormat="1" applyFont="1" applyBorder="1" applyAlignment="1" applyProtection="1">
      <alignment horizontal="center" vertical="center"/>
      <protection locked="0"/>
    </xf>
    <xf numFmtId="2" fontId="39" fillId="0" borderId="10" xfId="0" applyNumberFormat="1" applyFont="1" applyBorder="1" applyAlignment="1" applyProtection="1">
      <alignment horizontal="center" vertical="center"/>
      <protection locked="0"/>
    </xf>
    <xf numFmtId="2" fontId="39" fillId="0" borderId="11" xfId="0" applyNumberFormat="1" applyFont="1" applyBorder="1" applyAlignment="1" applyProtection="1">
      <alignment horizontal="center" vertical="center"/>
      <protection locked="0"/>
    </xf>
    <xf numFmtId="2" fontId="39" fillId="0" borderId="11" xfId="0" quotePrefix="1" applyNumberFormat="1" applyFont="1" applyBorder="1" applyAlignment="1" applyProtection="1">
      <alignment horizontal="center" vertical="center"/>
      <protection locked="0"/>
    </xf>
    <xf numFmtId="2" fontId="58" fillId="0" borderId="10" xfId="0" applyNumberFormat="1" applyFont="1" applyBorder="1" applyAlignment="1" applyProtection="1">
      <alignment horizontal="center" vertical="center"/>
      <protection locked="0"/>
    </xf>
    <xf numFmtId="1" fontId="25" fillId="0" borderId="0" xfId="1" quotePrefix="1" applyNumberFormat="1" applyFont="1" applyFill="1" applyBorder="1" applyAlignment="1" applyProtection="1">
      <alignment horizontal="center" vertical="center"/>
      <protection locked="0"/>
    </xf>
    <xf numFmtId="2" fontId="25" fillId="13" borderId="29" xfId="1" applyNumberFormat="1" applyFont="1" applyFill="1" applyBorder="1" applyAlignment="1" applyProtection="1">
      <alignment horizontal="center" vertical="center"/>
      <protection locked="0"/>
    </xf>
    <xf numFmtId="2" fontId="25" fillId="0" borderId="1" xfId="1" applyNumberFormat="1" applyFont="1" applyFill="1" applyBorder="1" applyAlignment="1" applyProtection="1">
      <alignment horizontal="center" vertical="center"/>
      <protection locked="0"/>
    </xf>
    <xf numFmtId="2" fontId="25" fillId="5" borderId="8" xfId="0" applyNumberFormat="1" applyFont="1" applyFill="1" applyBorder="1" applyAlignment="1">
      <alignment horizontal="center" vertical="center"/>
    </xf>
    <xf numFmtId="2" fontId="25" fillId="0" borderId="9" xfId="0" applyNumberFormat="1" applyFont="1" applyBorder="1" applyAlignment="1">
      <alignment horizontal="center" vertical="center"/>
    </xf>
    <xf numFmtId="2" fontId="55" fillId="5" borderId="8" xfId="0" applyNumberFormat="1" applyFont="1" applyFill="1" applyBorder="1" applyAlignment="1">
      <alignment horizontal="center" vertical="center"/>
    </xf>
    <xf numFmtId="2" fontId="25" fillId="0" borderId="29" xfId="1" quotePrefix="1" applyNumberFormat="1" applyFont="1" applyFill="1" applyBorder="1" applyAlignment="1" applyProtection="1">
      <alignment horizontal="center" vertical="center"/>
      <protection locked="0"/>
    </xf>
    <xf numFmtId="2" fontId="25" fillId="0" borderId="1" xfId="1" quotePrefix="1" applyNumberFormat="1" applyFont="1" applyFill="1" applyBorder="1" applyAlignment="1" applyProtection="1">
      <alignment horizontal="center" vertical="center"/>
      <protection locked="0"/>
    </xf>
    <xf numFmtId="9" fontId="25" fillId="13" borderId="29" xfId="1" applyFont="1" applyFill="1" applyBorder="1" applyAlignment="1" applyProtection="1">
      <alignment horizontal="center" vertical="center"/>
      <protection locked="0"/>
    </xf>
    <xf numFmtId="1" fontId="25" fillId="0" borderId="1" xfId="1" applyNumberFormat="1" applyFont="1" applyFill="1" applyBorder="1" applyAlignment="1" applyProtection="1">
      <alignment horizontal="center" vertical="center" wrapText="1"/>
      <protection locked="0"/>
    </xf>
    <xf numFmtId="9" fontId="0" fillId="0" borderId="1" xfId="0" applyNumberFormat="1" applyBorder="1" applyAlignment="1">
      <alignment horizontal="center" vertical="center" wrapText="1"/>
    </xf>
    <xf numFmtId="9" fontId="0" fillId="0" borderId="32" xfId="0" applyNumberFormat="1" applyBorder="1" applyAlignment="1">
      <alignment horizontal="center" vertical="center" wrapText="1"/>
    </xf>
    <xf numFmtId="0" fontId="0" fillId="0" borderId="32" xfId="0" applyBorder="1" applyAlignment="1">
      <alignment horizontal="center" vertical="center" wrapText="1"/>
    </xf>
    <xf numFmtId="0" fontId="1" fillId="0" borderId="0" xfId="0" applyFont="1" applyAlignment="1">
      <alignment vertical="center" wrapText="1"/>
    </xf>
    <xf numFmtId="167" fontId="0" fillId="0" borderId="0" xfId="0" applyNumberFormat="1" applyAlignment="1">
      <alignment horizontal="center" vertical="center" wrapText="1"/>
    </xf>
    <xf numFmtId="9" fontId="0" fillId="0" borderId="0" xfId="1" applyFont="1" applyBorder="1" applyAlignment="1">
      <alignment horizontal="center" vertical="center" wrapText="1"/>
    </xf>
    <xf numFmtId="0" fontId="0" fillId="0" borderId="0" xfId="1" applyNumberFormat="1" applyFont="1" applyBorder="1" applyAlignment="1">
      <alignment horizontal="center" vertical="center" wrapText="1"/>
    </xf>
    <xf numFmtId="10" fontId="25" fillId="0" borderId="29" xfId="2" quotePrefix="1" applyNumberFormat="1" applyFont="1" applyFill="1" applyBorder="1" applyAlignment="1" applyProtection="1">
      <alignment horizontal="center" vertical="center"/>
      <protection locked="0"/>
    </xf>
    <xf numFmtId="2" fontId="39" fillId="0" borderId="7" xfId="1" quotePrefix="1" applyNumberFormat="1" applyFont="1" applyFill="1" applyBorder="1" applyAlignment="1" applyProtection="1">
      <alignment horizontal="center" vertical="center"/>
      <protection locked="0"/>
    </xf>
    <xf numFmtId="10" fontId="39" fillId="0" borderId="7" xfId="0" applyNumberFormat="1" applyFont="1" applyBorder="1" applyAlignment="1" applyProtection="1">
      <alignment horizontal="center" vertical="center"/>
      <protection locked="0"/>
    </xf>
    <xf numFmtId="10" fontId="25" fillId="13" borderId="29" xfId="1" applyNumberFormat="1" applyFont="1" applyFill="1" applyBorder="1" applyAlignment="1" applyProtection="1">
      <alignment horizontal="center" vertical="center"/>
      <protection locked="0"/>
    </xf>
    <xf numFmtId="0" fontId="25" fillId="0" borderId="29" xfId="0" quotePrefix="1" applyFont="1" applyBorder="1" applyAlignment="1" applyProtection="1">
      <alignment horizontal="center" vertical="center"/>
      <protection locked="0"/>
    </xf>
    <xf numFmtId="10" fontId="39" fillId="0" borderId="10" xfId="1" applyNumberFormat="1" applyFont="1" applyFill="1" applyBorder="1" applyAlignment="1" applyProtection="1">
      <alignment horizontal="center" vertical="center"/>
      <protection locked="0"/>
    </xf>
    <xf numFmtId="0" fontId="42" fillId="0" borderId="31" xfId="0" applyFont="1" applyBorder="1" applyAlignment="1">
      <alignment vertical="center" wrapText="1"/>
    </xf>
    <xf numFmtId="0" fontId="42" fillId="0" borderId="75" xfId="0" applyFont="1" applyBorder="1" applyAlignment="1">
      <alignment horizontal="left" vertical="center" wrapText="1"/>
    </xf>
    <xf numFmtId="0" fontId="99" fillId="0" borderId="7" xfId="0" applyFont="1" applyBorder="1" applyAlignment="1" applyProtection="1">
      <alignment horizontal="center" vertical="center"/>
      <protection locked="0"/>
    </xf>
    <xf numFmtId="9" fontId="99" fillId="0" borderId="7" xfId="0" applyNumberFormat="1" applyFont="1" applyBorder="1" applyAlignment="1" applyProtection="1">
      <alignment horizontal="center" vertical="center"/>
      <protection locked="0"/>
    </xf>
    <xf numFmtId="0" fontId="66" fillId="11" borderId="45" xfId="4" applyFont="1" applyFill="1" applyBorder="1" applyAlignment="1">
      <alignment horizontal="center" vertical="center"/>
    </xf>
    <xf numFmtId="0" fontId="66" fillId="11" borderId="46" xfId="4" applyFont="1" applyFill="1" applyBorder="1" applyAlignment="1">
      <alignment horizontal="center" vertical="center"/>
    </xf>
    <xf numFmtId="0" fontId="66" fillId="11" borderId="47" xfId="4" applyFont="1" applyFill="1" applyBorder="1" applyAlignment="1">
      <alignment horizontal="center" vertical="center"/>
    </xf>
    <xf numFmtId="0" fontId="70" fillId="8" borderId="48" xfId="4" applyFont="1" applyFill="1" applyBorder="1" applyAlignment="1">
      <alignment horizontal="center" vertical="center"/>
    </xf>
    <xf numFmtId="0" fontId="42" fillId="0" borderId="75" xfId="0" applyFont="1" applyBorder="1" applyAlignment="1">
      <alignment horizontal="left" vertical="center" wrapText="1"/>
    </xf>
    <xf numFmtId="0" fontId="42" fillId="0" borderId="74" xfId="0" applyFont="1" applyBorder="1" applyAlignment="1">
      <alignment horizontal="left" vertical="center" wrapText="1"/>
    </xf>
    <xf numFmtId="0" fontId="41" fillId="0" borderId="85" xfId="0" applyFont="1" applyBorder="1" applyAlignment="1">
      <alignment horizontal="center" vertical="center"/>
    </xf>
    <xf numFmtId="0" fontId="25" fillId="4" borderId="25" xfId="0" applyFont="1" applyFill="1" applyBorder="1" applyAlignment="1">
      <alignment horizontal="center" vertical="center" wrapText="1"/>
    </xf>
    <xf numFmtId="0" fontId="25" fillId="4" borderId="26"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4" fillId="10" borderId="2" xfId="0" applyFont="1" applyFill="1" applyBorder="1" applyAlignment="1">
      <alignment horizontal="center" vertical="center" wrapText="1"/>
    </xf>
    <xf numFmtId="0" fontId="40" fillId="10" borderId="4" xfId="0" applyFont="1" applyFill="1" applyBorder="1" applyAlignment="1">
      <alignment horizontal="center" vertical="center" wrapText="1"/>
    </xf>
    <xf numFmtId="0" fontId="40" fillId="10" borderId="18"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24" fillId="10" borderId="4" xfId="0" applyFont="1" applyFill="1" applyBorder="1" applyAlignment="1">
      <alignment horizontal="center" vertical="center" wrapText="1"/>
    </xf>
    <xf numFmtId="0" fontId="24" fillId="10" borderId="18" xfId="0" applyFont="1" applyFill="1" applyBorder="1" applyAlignment="1">
      <alignment horizontal="center" vertical="center" wrapText="1"/>
    </xf>
    <xf numFmtId="0" fontId="25" fillId="0" borderId="76" xfId="0" applyFont="1" applyBorder="1" applyAlignment="1">
      <alignment horizontal="center" vertical="center" wrapText="1"/>
    </xf>
    <xf numFmtId="0" fontId="25" fillId="0" borderId="77" xfId="0" applyFont="1" applyBorder="1" applyAlignment="1">
      <alignment horizontal="center" vertical="center" wrapText="1"/>
    </xf>
    <xf numFmtId="0" fontId="25" fillId="0" borderId="78" xfId="0" applyFont="1" applyBorder="1" applyAlignment="1">
      <alignment horizontal="center" vertical="center" wrapText="1"/>
    </xf>
    <xf numFmtId="0" fontId="25" fillId="0" borderId="79"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8" xfId="0" applyFont="1" applyBorder="1" applyAlignment="1">
      <alignment horizontal="center" vertical="center" wrapText="1"/>
    </xf>
    <xf numFmtId="0" fontId="81" fillId="6" borderId="2" xfId="0" applyFont="1" applyFill="1" applyBorder="1" applyAlignment="1">
      <alignment horizontal="left" vertical="center"/>
    </xf>
    <xf numFmtId="0" fontId="81" fillId="6" borderId="4" xfId="0" applyFont="1" applyFill="1" applyBorder="1" applyAlignment="1">
      <alignment horizontal="left" vertical="center"/>
    </xf>
    <xf numFmtId="0" fontId="46" fillId="0" borderId="53" xfId="0" applyFont="1" applyBorder="1" applyAlignment="1">
      <alignment horizontal="center" vertical="center" wrapText="1"/>
    </xf>
    <xf numFmtId="0" fontId="46" fillId="0" borderId="54" xfId="0" applyFont="1" applyBorder="1" applyAlignment="1">
      <alignment horizontal="center" vertical="center" wrapText="1"/>
    </xf>
    <xf numFmtId="0" fontId="81" fillId="16" borderId="0" xfId="0" applyFont="1" applyFill="1" applyAlignment="1">
      <alignment horizontal="left" vertical="center"/>
    </xf>
    <xf numFmtId="0" fontId="25" fillId="0" borderId="0" xfId="0" applyFont="1" applyAlignment="1">
      <alignment horizontal="center" vertical="center" wrapText="1"/>
    </xf>
    <xf numFmtId="0" fontId="24" fillId="9" borderId="2" xfId="0" applyFont="1" applyFill="1" applyBorder="1" applyAlignment="1">
      <alignment horizontal="center" vertical="center" wrapText="1"/>
    </xf>
    <xf numFmtId="0" fontId="24" fillId="9" borderId="4" xfId="0" applyFont="1" applyFill="1" applyBorder="1" applyAlignment="1">
      <alignment horizontal="center" vertical="center" wrapText="1"/>
    </xf>
    <xf numFmtId="0" fontId="24" fillId="9" borderId="18" xfId="0" applyFont="1" applyFill="1" applyBorder="1" applyAlignment="1">
      <alignment horizontal="center" vertical="center" wrapText="1"/>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5" fillId="0" borderId="18" xfId="0" applyFont="1" applyBorder="1" applyAlignment="1">
      <alignment horizontal="center" vertical="center"/>
    </xf>
    <xf numFmtId="0" fontId="3" fillId="4" borderId="32" xfId="0" applyFont="1" applyFill="1" applyBorder="1" applyAlignment="1">
      <alignment horizontal="center" vertical="center" wrapText="1"/>
    </xf>
    <xf numFmtId="0" fontId="29" fillId="4" borderId="37" xfId="0" applyFont="1" applyFill="1" applyBorder="1" applyAlignment="1">
      <alignment horizontal="center" vertical="top"/>
    </xf>
    <xf numFmtId="0" fontId="29" fillId="4" borderId="39" xfId="0" applyFont="1" applyFill="1" applyBorder="1" applyAlignment="1">
      <alignment horizontal="center" vertical="top"/>
    </xf>
    <xf numFmtId="0" fontId="29" fillId="4" borderId="32" xfId="0" applyFont="1" applyFill="1" applyBorder="1" applyAlignment="1">
      <alignment horizontal="center" vertical="top"/>
    </xf>
    <xf numFmtId="0" fontId="54" fillId="0" borderId="0" xfId="3" applyFill="1" applyBorder="1" applyAlignment="1">
      <alignment horizontal="left" vertical="top" wrapText="1"/>
    </xf>
    <xf numFmtId="0" fontId="28" fillId="4" borderId="8" xfId="0" applyFont="1" applyFill="1" applyBorder="1" applyAlignment="1">
      <alignment horizontal="center" vertical="center"/>
    </xf>
    <xf numFmtId="0" fontId="28" fillId="4" borderId="20" xfId="0" applyFont="1" applyFill="1" applyBorder="1" applyAlignment="1">
      <alignment horizontal="center" vertical="center"/>
    </xf>
    <xf numFmtId="0" fontId="28" fillId="4" borderId="10" xfId="0" applyFont="1" applyFill="1" applyBorder="1" applyAlignment="1">
      <alignment horizontal="center" vertical="center"/>
    </xf>
    <xf numFmtId="0" fontId="28" fillId="4" borderId="22" xfId="0" applyFont="1" applyFill="1" applyBorder="1" applyAlignment="1">
      <alignment horizontal="center" vertical="center"/>
    </xf>
    <xf numFmtId="0" fontId="28" fillId="4" borderId="1" xfId="0" applyFont="1" applyFill="1" applyBorder="1" applyAlignment="1">
      <alignment horizontal="left" vertical="center" wrapText="1"/>
    </xf>
    <xf numFmtId="0" fontId="28" fillId="4" borderId="30" xfId="0" applyFont="1" applyFill="1" applyBorder="1" applyAlignment="1">
      <alignment horizontal="left" vertical="center" wrapText="1"/>
    </xf>
    <xf numFmtId="0" fontId="43" fillId="4" borderId="1" xfId="0" applyFont="1" applyFill="1" applyBorder="1" applyAlignment="1">
      <alignment horizontal="center" vertical="center" wrapText="1"/>
    </xf>
    <xf numFmtId="0" fontId="43" fillId="4" borderId="30" xfId="0" applyFont="1" applyFill="1" applyBorder="1" applyAlignment="1">
      <alignment horizontal="center" vertical="center" wrapText="1"/>
    </xf>
    <xf numFmtId="0" fontId="96" fillId="24" borderId="32" xfId="0" applyFont="1" applyFill="1" applyBorder="1" applyAlignment="1">
      <alignment horizontal="left" vertical="top" wrapText="1"/>
    </xf>
    <xf numFmtId="0" fontId="96" fillId="24" borderId="37" xfId="0" applyFont="1" applyFill="1" applyBorder="1" applyAlignment="1">
      <alignment horizontal="left" vertical="top" wrapText="1"/>
    </xf>
    <xf numFmtId="0" fontId="96" fillId="24" borderId="38" xfId="0" applyFont="1" applyFill="1" applyBorder="1" applyAlignment="1">
      <alignment horizontal="left" vertical="top" wrapText="1"/>
    </xf>
    <xf numFmtId="0" fontId="96" fillId="24" borderId="39" xfId="0" applyFont="1" applyFill="1" applyBorder="1" applyAlignment="1">
      <alignment horizontal="left" vertical="top" wrapText="1"/>
    </xf>
    <xf numFmtId="0" fontId="3" fillId="4" borderId="37" xfId="0" applyFont="1" applyFill="1" applyBorder="1" applyAlignment="1">
      <alignment horizontal="center" vertical="center" wrapText="1"/>
    </xf>
    <xf numFmtId="0" fontId="3" fillId="4" borderId="39" xfId="0" applyFont="1" applyFill="1" applyBorder="1" applyAlignment="1">
      <alignment horizontal="center" vertical="center" wrapText="1"/>
    </xf>
    <xf numFmtId="0" fontId="29" fillId="4" borderId="8" xfId="0" applyFont="1" applyFill="1" applyBorder="1" applyAlignment="1">
      <alignment horizontal="center" vertical="top"/>
    </xf>
    <xf numFmtId="0" fontId="29" fillId="4" borderId="20" xfId="0" applyFont="1" applyFill="1" applyBorder="1" applyAlignment="1">
      <alignment horizontal="center" vertical="top"/>
    </xf>
    <xf numFmtId="0" fontId="29" fillId="4" borderId="10" xfId="0" applyFont="1" applyFill="1" applyBorder="1" applyAlignment="1">
      <alignment horizontal="center" vertical="top"/>
    </xf>
    <xf numFmtId="0" fontId="29" fillId="4" borderId="22" xfId="0" applyFont="1" applyFill="1" applyBorder="1" applyAlignment="1">
      <alignment horizontal="center" vertical="top"/>
    </xf>
    <xf numFmtId="0" fontId="96" fillId="24" borderId="37" xfId="0" applyFont="1" applyFill="1" applyBorder="1" applyAlignment="1">
      <alignment horizontal="left" vertical="center" wrapText="1"/>
    </xf>
    <xf numFmtId="0" fontId="96" fillId="24" borderId="38" xfId="0" applyFont="1" applyFill="1" applyBorder="1" applyAlignment="1">
      <alignment horizontal="left" vertical="center" wrapText="1"/>
    </xf>
    <xf numFmtId="0" fontId="96" fillId="24" borderId="39" xfId="0" applyFont="1" applyFill="1" applyBorder="1" applyAlignment="1">
      <alignment horizontal="left" vertical="center" wrapText="1"/>
    </xf>
    <xf numFmtId="0" fontId="93" fillId="0" borderId="0" xfId="0" applyFont="1" applyAlignment="1">
      <alignment horizontal="center" vertical="center" wrapText="1"/>
    </xf>
    <xf numFmtId="0" fontId="93" fillId="0" borderId="67" xfId="0" applyFont="1" applyBorder="1" applyAlignment="1">
      <alignment horizontal="center" vertical="center" wrapText="1"/>
    </xf>
    <xf numFmtId="0" fontId="93" fillId="0" borderId="68" xfId="0" applyFont="1" applyBorder="1" applyAlignment="1">
      <alignment horizontal="center" vertical="center" wrapText="1"/>
    </xf>
    <xf numFmtId="0" fontId="93" fillId="0" borderId="72" xfId="0" applyFont="1" applyBorder="1" applyAlignment="1">
      <alignment horizontal="center" vertical="center" wrapText="1"/>
    </xf>
    <xf numFmtId="0" fontId="89" fillId="0" borderId="0" xfId="0" applyFont="1" applyAlignment="1">
      <alignment horizontal="center"/>
    </xf>
    <xf numFmtId="0" fontId="91" fillId="0" borderId="0" xfId="0" applyFont="1" applyAlignment="1">
      <alignment horizontal="center" vertical="center" wrapText="1"/>
    </xf>
    <xf numFmtId="0" fontId="93" fillId="0" borderId="0" xfId="0" applyFont="1" applyAlignment="1">
      <alignment horizontal="center" vertical="center"/>
    </xf>
    <xf numFmtId="0" fontId="93" fillId="0" borderId="66" xfId="0" applyFont="1" applyBorder="1" applyAlignment="1">
      <alignment horizontal="center" vertical="center"/>
    </xf>
    <xf numFmtId="0" fontId="93" fillId="0" borderId="0" xfId="0" applyFont="1" applyAlignment="1">
      <alignment horizontal="center"/>
    </xf>
    <xf numFmtId="0" fontId="93" fillId="0" borderId="66" xfId="0" applyFont="1" applyBorder="1" applyAlignment="1">
      <alignment horizontal="center"/>
    </xf>
    <xf numFmtId="0" fontId="4" fillId="0" borderId="0" xfId="0" applyFont="1" applyAlignment="1">
      <alignment horizontal="center" vertical="center" wrapText="1"/>
    </xf>
    <xf numFmtId="0" fontId="91" fillId="0" borderId="67" xfId="0" applyFont="1" applyBorder="1" applyAlignment="1">
      <alignment horizontal="center" vertical="center" wrapText="1"/>
    </xf>
    <xf numFmtId="0" fontId="91" fillId="0" borderId="68" xfId="0" applyFont="1" applyBorder="1" applyAlignment="1">
      <alignment horizontal="center" vertical="center" wrapText="1"/>
    </xf>
    <xf numFmtId="0" fontId="91" fillId="0" borderId="72" xfId="0" applyFont="1" applyBorder="1" applyAlignment="1">
      <alignment horizontal="center" vertical="center" wrapText="1"/>
    </xf>
    <xf numFmtId="166" fontId="39" fillId="0" borderId="7" xfId="0" applyNumberFormat="1" applyFont="1" applyBorder="1" applyAlignment="1" applyProtection="1">
      <alignment horizontal="center" vertical="center"/>
      <protection locked="0"/>
    </xf>
    <xf numFmtId="9" fontId="39" fillId="0" borderId="7" xfId="1" applyFont="1" applyBorder="1" applyAlignment="1" applyProtection="1">
      <alignment horizontal="center" vertical="center"/>
      <protection locked="0"/>
    </xf>
  </cellXfs>
  <cellStyles count="5">
    <cellStyle name="Hipervínculo" xfId="3" builtinId="8"/>
    <cellStyle name="Millares" xfId="2" builtinId="3"/>
    <cellStyle name="Normal" xfId="0" builtinId="0"/>
    <cellStyle name="Normal 2" xfId="4"/>
    <cellStyle name="Porcentaje" xfId="1" builtinId="5"/>
  </cellStyles>
  <dxfs count="7326">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FF99"/>
        </patternFill>
      </fill>
    </dxf>
    <dxf>
      <fill>
        <patternFill patternType="solid">
          <fgColor auto="1"/>
          <bgColor rgb="FFFF5D5D"/>
        </patternFill>
      </fill>
    </dxf>
    <dxf>
      <fill>
        <patternFill>
          <bgColor theme="6" tint="0.59996337778862885"/>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499984740745262"/>
        </patternFill>
      </fill>
    </dxf>
    <dxf>
      <font>
        <color theme="9" tint="-0.499984740745262"/>
      </font>
      <fill>
        <patternFill>
          <bgColor theme="9" tint="0.59996337778862885"/>
        </patternFill>
      </fill>
    </dxf>
    <dxf>
      <fill>
        <patternFill patternType="solid">
          <bgColor theme="9"/>
        </patternFill>
      </fill>
    </dxf>
    <dxf>
      <fill>
        <patternFill patternType="solid">
          <bgColor rgb="FFFF0000"/>
        </patternFill>
      </fill>
    </dxf>
    <dxf>
      <fill>
        <patternFill patternType="solid">
          <bgColor rgb="FFFFC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ill>
        <patternFill>
          <bgColor rgb="FF92D050"/>
        </patternFill>
      </fill>
    </dxf>
    <dxf>
      <fill>
        <patternFill>
          <bgColor theme="9" tint="0.59996337778862885"/>
        </patternFill>
      </fill>
    </dxf>
    <dxf>
      <fill>
        <patternFill>
          <bgColor rgb="FFFFEB99"/>
        </patternFill>
      </fill>
    </dxf>
    <dxf>
      <fill>
        <patternFill patternType="solid">
          <fgColor auto="1"/>
          <bgColor rgb="FFFF5D5D"/>
        </patternFill>
      </fill>
    </dxf>
    <dxf>
      <fill>
        <patternFill>
          <bgColor theme="0" tint="-0.34998626667073579"/>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auto="1"/>
      </font>
      <fill>
        <patternFill>
          <bgColor theme="9" tint="0.59996337778862885"/>
        </patternFill>
      </fill>
    </dxf>
    <dxf>
      <fill>
        <patternFill patternType="solid">
          <bgColor theme="9"/>
        </patternFill>
      </fill>
    </dxf>
    <dxf>
      <fill>
        <patternFill>
          <bgColor rgb="FFFFC000"/>
        </patternFill>
      </fill>
    </dxf>
    <dxf>
      <fill>
        <patternFill patternType="solid">
          <bgColor rgb="FFFF0000"/>
        </patternFill>
      </fill>
    </dxf>
    <dxf>
      <font>
        <color theme="9" tint="-0.499984740745262"/>
      </font>
      <fill>
        <patternFill>
          <bgColor theme="9" tint="0.59996337778862885"/>
        </patternFill>
      </fill>
    </dxf>
    <dxf>
      <fill>
        <patternFill patternType="solid">
          <bgColor theme="9"/>
        </patternFill>
      </fill>
    </dxf>
    <dxf>
      <fill>
        <patternFill patternType="solid">
          <bgColor rgb="FFFF0000"/>
        </patternFill>
      </fill>
    </dxf>
    <dxf>
      <fill>
        <patternFill patternType="solid">
          <bgColor rgb="FFFFC000"/>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9C0006"/>
      </font>
      <numFmt numFmtId="166" formatCode="0.0%"/>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rgb="FF006100"/>
      </font>
      <numFmt numFmtId="14" formatCode="0.00%"/>
      <fill>
        <patternFill patternType="solid">
          <bgColor rgb="FFC6EFCE"/>
        </patternFill>
      </fill>
    </dxf>
    <dxf>
      <font>
        <color rgb="FFC00000"/>
      </font>
      <numFmt numFmtId="14" formatCode="0.00%"/>
      <fill>
        <patternFill patternType="solid">
          <fgColor theme="0"/>
          <bgColor rgb="FFFFC7CE"/>
        </patternFill>
      </fill>
    </dxf>
    <dxf>
      <font>
        <color auto="1"/>
      </font>
      <fill>
        <patternFill patternType="solid">
          <bgColor theme="0" tint="-4.9989318521683403E-2"/>
        </patternFill>
      </fill>
    </dxf>
    <dxf>
      <font>
        <color rgb="FF9C0006"/>
      </font>
      <numFmt numFmtId="166" formatCode="0.0%"/>
      <fill>
        <patternFill>
          <bgColor rgb="FFFFC7CE"/>
        </patternFill>
      </fill>
    </dxf>
    <dxf>
      <font>
        <color rgb="FF006100"/>
      </font>
      <numFmt numFmtId="166" formatCode="0.0%"/>
      <fill>
        <patternFill>
          <bgColor rgb="FFC6EFCE"/>
        </patternFill>
      </fill>
    </dxf>
    <dxf>
      <font>
        <color theme="0" tint="-0.34998626667073579"/>
      </font>
      <fill>
        <patternFill>
          <bgColor theme="0" tint="-4.9989318521683403E-2"/>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theme="7" tint="-0.24994659260841701"/>
      </font>
      <numFmt numFmtId="0" formatCode="General"/>
      <fill>
        <patternFill patternType="solid">
          <fgColor theme="0"/>
          <bgColor theme="7" tint="0.59996337778862885"/>
        </patternFill>
      </fill>
    </dxf>
    <dxf>
      <font>
        <color rgb="FF006100"/>
      </font>
      <fill>
        <patternFill patternType="solid">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00000"/>
      </font>
      <numFmt numFmtId="166" formatCode="0.0%"/>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80000"/>
      </font>
      <numFmt numFmtId="0" formatCode="General"/>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rgb="FFC80000"/>
      </font>
      <numFmt numFmtId="1" formatCode="0"/>
      <fill>
        <patternFill patternType="solid">
          <fgColor rgb="FFFFC7CE"/>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patternType="solid">
          <bgColor rgb="FFC6EFCE"/>
        </patternFill>
      </fill>
    </dxf>
    <dxf>
      <font>
        <color rgb="FFC00000"/>
      </font>
      <numFmt numFmtId="0" formatCode="General"/>
      <fill>
        <patternFill patternType="solid">
          <fgColor theme="0"/>
          <bgColor rgb="FFFFC7CE"/>
        </patternFill>
      </fill>
    </dxf>
    <dxf>
      <font>
        <color auto="1"/>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66" formatCode="0.0%"/>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9C6500"/>
      </font>
      <fill>
        <patternFill patternType="solid">
          <bgColor rgb="FFFFEB9C"/>
        </patternFill>
      </fill>
    </dxf>
    <dxf>
      <font>
        <color rgb="FF006100"/>
      </font>
      <fill>
        <patternFill>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9C0006"/>
      </font>
      <fill>
        <patternFill patternType="solid">
          <bgColor rgb="FFFFC7CE"/>
        </patternFill>
      </fill>
    </dxf>
    <dxf>
      <font>
        <color rgb="FF006100"/>
      </font>
      <fill>
        <patternFill patternType="solid">
          <bgColor rgb="FFC6EFCE"/>
        </patternFill>
      </fill>
    </dxf>
    <dxf>
      <font>
        <color rgb="FF9C0006"/>
      </font>
      <fill>
        <patternFill patternType="solid">
          <bgColor rgb="FFFFC7CE"/>
        </patternFill>
      </fill>
    </dxf>
    <dxf>
      <font>
        <color rgb="FF006100"/>
      </font>
      <fill>
        <patternFill patternType="solid">
          <bgColor rgb="FFC6EFCE"/>
        </patternFill>
      </fill>
    </dxf>
    <dxf>
      <font>
        <color theme="1" tint="0.499984740745262"/>
      </font>
      <fill>
        <patternFill patternType="solid">
          <bgColor theme="0" tint="-4.9989318521683403E-2"/>
        </patternFill>
      </fill>
    </dxf>
    <dxf>
      <font>
        <color rgb="FF006100"/>
      </font>
      <fill>
        <patternFill patternType="solid">
          <bgColor rgb="FFC6EFCE"/>
        </patternFill>
      </fill>
    </dxf>
    <dxf>
      <font>
        <color rgb="FFC80000"/>
      </font>
      <numFmt numFmtId="0" formatCode="General"/>
      <fill>
        <patternFill patternType="solid">
          <fgColor theme="0"/>
          <bgColor rgb="FFFFC7CE"/>
        </patternFill>
      </fill>
    </dxf>
    <dxf>
      <font>
        <color auto="1"/>
      </font>
      <fill>
        <patternFill patternType="solid">
          <bgColor theme="0" tint="-4.9989318521683403E-2"/>
        </patternFill>
      </fill>
    </dxf>
    <dxf>
      <font>
        <color rgb="FF006100"/>
      </font>
      <fill>
        <patternFill patternType="solid">
          <bgColor rgb="FFC6EFCE"/>
        </patternFill>
      </fill>
    </dxf>
    <dxf>
      <font>
        <color theme="7" tint="-0.24994659260841701"/>
      </font>
      <numFmt numFmtId="0" formatCode="General"/>
      <fill>
        <patternFill patternType="solid">
          <fgColor theme="0"/>
          <bgColor theme="7" tint="0.59996337778862885"/>
        </patternFill>
      </fill>
    </dxf>
    <dxf>
      <font>
        <color rgb="FFC80000"/>
      </font>
      <fill>
        <patternFill patternType="solid">
          <bgColor rgb="FFFFC7CE"/>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numFmt numFmtId="166" formatCode="0.0%"/>
      <fill>
        <patternFill patternType="solid">
          <bgColor theme="0" tint="-4.9989318521683403E-2"/>
        </patternFill>
      </fill>
    </dxf>
    <dxf>
      <font>
        <color rgb="FF006100"/>
      </font>
      <numFmt numFmtId="2" formatCode="0.00"/>
      <fill>
        <patternFill patternType="solid">
          <bgColor rgb="FFC6EFCE"/>
        </patternFill>
      </fill>
    </dxf>
    <dxf>
      <font>
        <color rgb="FFC80000"/>
      </font>
      <numFmt numFmtId="2" formatCode="0.00"/>
      <fill>
        <patternFill patternType="solid">
          <fgColor rgb="FFFFC7CE"/>
          <bgColor rgb="FFFFC7CE"/>
        </patternFill>
      </fill>
    </dxf>
    <dxf>
      <font>
        <color auto="1"/>
      </font>
      <numFmt numFmtId="2" formatCode="0.00"/>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auto="1"/>
      </font>
      <fill>
        <patternFill patternType="solid">
          <bgColor theme="0" tint="-4.9989318521683403E-2"/>
        </patternFill>
      </fill>
    </dxf>
    <dxf>
      <font>
        <color rgb="FF006100"/>
      </font>
      <numFmt numFmtId="166" formatCode="0.0%"/>
      <fill>
        <patternFill patternType="solid">
          <bgColor rgb="FFC6EFCE"/>
        </patternFill>
      </fill>
    </dxf>
    <dxf>
      <font>
        <color rgb="FFC80000"/>
      </font>
      <numFmt numFmtId="166" formatCode="0.0%"/>
      <fill>
        <patternFill patternType="solid">
          <fgColor rgb="FFFFC7CE"/>
          <bgColor rgb="FFFFC7CE"/>
        </patternFill>
      </fill>
    </dxf>
    <dxf>
      <font>
        <color rgb="FF006100"/>
      </font>
      <numFmt numFmtId="1" formatCode="0"/>
      <fill>
        <patternFill patternType="solid">
          <bgColor rgb="FFC6EFCE"/>
        </patternFill>
      </fill>
    </dxf>
    <dxf>
      <font>
        <color rgb="FFC80000"/>
      </font>
      <numFmt numFmtId="1" formatCode="0"/>
      <fill>
        <patternFill patternType="solid">
          <fgColor rgb="FFFFC7CE"/>
          <bgColor rgb="FFFFC7CE"/>
        </patternFill>
      </fill>
    </dxf>
    <dxf>
      <font>
        <color auto="1"/>
      </font>
      <numFmt numFmtId="1" formatCode="0"/>
      <fill>
        <patternFill patternType="solid">
          <bgColor theme="0" tint="-4.9989318521683403E-2"/>
        </patternFill>
      </fill>
    </dxf>
    <dxf>
      <font>
        <color auto="1"/>
      </font>
      <numFmt numFmtId="166" formatCode="0.0%"/>
      <fill>
        <patternFill patternType="solid">
          <bgColor theme="0" tint="-4.9989318521683403E-2"/>
        </patternFill>
      </fill>
    </dxf>
  </dxfs>
  <tableStyles count="0" defaultTableStyle="TableStyleMedium2" defaultPivotStyle="PivotStyleLight16"/>
  <colors>
    <mruColors>
      <color rgb="FFF0B2A8"/>
      <color rgb="FFC80000"/>
      <color rgb="FFFFC7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90486</xdr:colOff>
      <xdr:row>1</xdr:row>
      <xdr:rowOff>226221</xdr:rowOff>
    </xdr:from>
    <xdr:to>
      <xdr:col>3</xdr:col>
      <xdr:colOff>1800225</xdr:colOff>
      <xdr:row>3</xdr:row>
      <xdr:rowOff>79321</xdr:rowOff>
    </xdr:to>
    <xdr:pic>
      <xdr:nvPicPr>
        <xdr:cNvPr id="2" name="Imagen 3" descr="logo300-01">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a:xfrm>
          <a:off x="1176336" y="426246"/>
          <a:ext cx="2395539" cy="48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hyperlink" Target="https://secretaria.uvigo.gal/uv/web/transparencia/informe/show/5/51/64" TargetMode="External"/><Relationship Id="rId2" Type="http://schemas.openxmlformats.org/officeDocument/2006/relationships/hyperlink" Target="https://secretaria.uvigo.gal/uv/web/transparencia/informe/show/5/51/64" TargetMode="External"/><Relationship Id="rId1" Type="http://schemas.openxmlformats.org/officeDocument/2006/relationships/hyperlink" Target="https://secretaria.uvigo.gal/uv/web/transparencia/informe/show/5/51/64"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B1:H24"/>
  <sheetViews>
    <sheetView topLeftCell="A8" workbookViewId="0">
      <selection activeCell="E8" sqref="E8"/>
    </sheetView>
  </sheetViews>
  <sheetFormatPr baseColWidth="10" defaultRowHeight="14.4"/>
  <cols>
    <col min="1" max="1" width="7.6640625" customWidth="1"/>
    <col min="2" max="2" width="8.5546875" customWidth="1"/>
    <col min="3" max="3" width="10.33203125" customWidth="1"/>
    <col min="4" max="4" width="45.33203125" customWidth="1"/>
    <col min="5" max="5" width="33.88671875" customWidth="1"/>
    <col min="6" max="6" width="54" bestFit="1" customWidth="1"/>
    <col min="7" max="7" width="20.5546875" bestFit="1" customWidth="1"/>
    <col min="8" max="8" width="10.5546875" customWidth="1"/>
  </cols>
  <sheetData>
    <row r="1" spans="2:8" ht="15" thickBot="1"/>
    <row r="2" spans="2:8" ht="14.25" customHeight="1">
      <c r="B2" s="115"/>
      <c r="C2" s="116"/>
      <c r="D2" s="116"/>
      <c r="E2" s="116"/>
      <c r="F2" s="116"/>
      <c r="G2" s="116"/>
      <c r="H2" s="117"/>
    </row>
    <row r="3" spans="2:8" ht="28.5" customHeight="1">
      <c r="B3" s="118"/>
      <c r="C3" s="119"/>
      <c r="D3" s="119"/>
      <c r="E3" s="119"/>
      <c r="F3" s="120"/>
      <c r="G3" s="140" t="s">
        <v>235</v>
      </c>
      <c r="H3" s="139"/>
    </row>
    <row r="4" spans="2:8" ht="9.75" customHeight="1">
      <c r="B4" s="118"/>
      <c r="C4" s="120"/>
      <c r="D4" s="119"/>
      <c r="E4" s="119"/>
      <c r="F4" s="120"/>
      <c r="G4" s="121"/>
      <c r="H4" s="122"/>
    </row>
    <row r="5" spans="2:8" ht="28.8">
      <c r="B5" s="118"/>
      <c r="C5" s="540" t="s">
        <v>242</v>
      </c>
      <c r="D5" s="541"/>
      <c r="E5" s="541"/>
      <c r="F5" s="541"/>
      <c r="G5" s="542"/>
      <c r="H5" s="122"/>
    </row>
    <row r="6" spans="2:8" ht="11.25" customHeight="1">
      <c r="B6" s="123"/>
      <c r="C6" s="124"/>
      <c r="D6" s="125"/>
      <c r="E6" s="124"/>
      <c r="F6" s="124"/>
      <c r="G6" s="126"/>
      <c r="H6" s="122"/>
    </row>
    <row r="7" spans="2:8" ht="28.2">
      <c r="B7" s="123"/>
      <c r="C7" s="543" t="s">
        <v>241</v>
      </c>
      <c r="D7" s="543"/>
      <c r="E7" s="543"/>
      <c r="F7" s="543"/>
      <c r="G7" s="543"/>
      <c r="H7" s="122"/>
    </row>
    <row r="8" spans="2:8" ht="28.8">
      <c r="B8" s="123"/>
      <c r="C8" s="127"/>
      <c r="D8" s="128"/>
      <c r="E8" s="293" t="s">
        <v>685</v>
      </c>
      <c r="F8" s="128"/>
      <c r="G8" s="129"/>
      <c r="H8" s="122"/>
    </row>
    <row r="9" spans="2:8" ht="28.8">
      <c r="B9" s="123"/>
      <c r="C9" s="128" t="s">
        <v>236</v>
      </c>
      <c r="D9" s="128"/>
      <c r="E9" s="167"/>
      <c r="F9" s="128"/>
      <c r="G9" s="129"/>
      <c r="H9" s="122"/>
    </row>
    <row r="10" spans="2:8" ht="28.8">
      <c r="B10" s="123"/>
      <c r="C10" s="128"/>
      <c r="D10" s="168" t="s">
        <v>276</v>
      </c>
      <c r="E10" s="128"/>
      <c r="F10" s="168" t="s">
        <v>277</v>
      </c>
      <c r="G10" s="129"/>
      <c r="H10" s="122"/>
    </row>
    <row r="11" spans="2:8" ht="22.8">
      <c r="B11" s="123"/>
      <c r="C11" s="141"/>
      <c r="D11" s="156" t="s">
        <v>239</v>
      </c>
      <c r="E11" s="131"/>
      <c r="F11" s="156" t="s">
        <v>237</v>
      </c>
      <c r="G11" s="156"/>
      <c r="H11" s="132"/>
    </row>
    <row r="12" spans="2:8" ht="22.8">
      <c r="B12" s="123"/>
      <c r="C12" s="141"/>
      <c r="D12" s="156" t="s">
        <v>240</v>
      </c>
      <c r="E12" s="131"/>
      <c r="F12" s="156" t="s">
        <v>238</v>
      </c>
      <c r="G12" s="156"/>
      <c r="H12" s="132"/>
    </row>
    <row r="13" spans="2:8" ht="22.8">
      <c r="B13" s="123"/>
      <c r="C13" s="141"/>
      <c r="D13" s="156"/>
      <c r="E13" s="131"/>
      <c r="F13" s="156" t="str">
        <f>+CONCATENATE("Mapa de Procesos do Centro do ",Centro!E4)</f>
        <v>Mapa de Procesos do Centro do Curso 23-24</v>
      </c>
      <c r="G13" s="156"/>
      <c r="H13" s="132"/>
    </row>
    <row r="14" spans="2:8" ht="22.8">
      <c r="B14" s="123"/>
      <c r="C14" s="141"/>
      <c r="D14" s="156"/>
      <c r="E14" s="131"/>
      <c r="F14" s="156" t="str">
        <f>+CONCATENATE("Mapa de Procesos do Centro do ",Centro!I4)</f>
        <v>Mapa de Procesos do Centro do Curso 24-25</v>
      </c>
      <c r="G14" s="156"/>
      <c r="H14" s="132"/>
    </row>
    <row r="15" spans="2:8" ht="22.5" customHeight="1">
      <c r="B15" s="123"/>
      <c r="C15" s="141"/>
      <c r="D15" s="142"/>
      <c r="E15" s="142"/>
      <c r="F15" s="156" t="str">
        <f>+CONCATENATE("Mapa de Procesos do Centro do ",Centro!M4)</f>
        <v>Mapa de Procesos do Centro do Curso 25-26</v>
      </c>
      <c r="G15" s="131"/>
      <c r="H15" s="132"/>
    </row>
    <row r="16" spans="2:8" ht="22.8">
      <c r="B16" s="123"/>
      <c r="C16" s="141"/>
      <c r="D16" s="156" t="s">
        <v>243</v>
      </c>
      <c r="E16" s="142"/>
      <c r="F16" s="156"/>
      <c r="G16" s="131"/>
      <c r="H16" s="132"/>
    </row>
    <row r="17" spans="2:8" ht="22.8">
      <c r="B17" s="123"/>
      <c r="C17" s="141"/>
      <c r="D17" s="156" t="s">
        <v>244</v>
      </c>
      <c r="E17" s="142"/>
      <c r="F17" s="142"/>
      <c r="G17" s="131"/>
      <c r="H17" s="132"/>
    </row>
    <row r="18" spans="2:8" ht="28.8">
      <c r="B18" s="118"/>
      <c r="C18" s="143"/>
      <c r="D18" s="156" t="s">
        <v>245</v>
      </c>
      <c r="E18" s="142"/>
      <c r="F18" s="142"/>
      <c r="G18" s="131"/>
      <c r="H18" s="122"/>
    </row>
    <row r="19" spans="2:8" ht="28.8">
      <c r="B19" s="118"/>
      <c r="C19" s="143"/>
      <c r="D19" s="156" t="s">
        <v>246</v>
      </c>
      <c r="E19" s="142"/>
      <c r="F19" s="142"/>
      <c r="G19" s="131"/>
      <c r="H19" s="122"/>
    </row>
    <row r="20" spans="2:8" ht="28.8">
      <c r="B20" s="118"/>
      <c r="C20" s="143"/>
      <c r="D20" s="156" t="s">
        <v>247</v>
      </c>
      <c r="E20" s="142"/>
      <c r="F20" s="142"/>
      <c r="G20" s="131"/>
      <c r="H20" s="122"/>
    </row>
    <row r="21" spans="2:8" ht="28.8">
      <c r="B21" s="118"/>
      <c r="C21" s="143"/>
      <c r="D21" s="156" t="s">
        <v>248</v>
      </c>
      <c r="E21" s="142"/>
      <c r="F21" s="142"/>
      <c r="G21" s="131"/>
      <c r="H21" s="122"/>
    </row>
    <row r="22" spans="2:8" ht="28.8">
      <c r="B22" s="118"/>
      <c r="C22" s="129"/>
      <c r="D22" s="130"/>
      <c r="E22" s="130"/>
      <c r="F22" s="130"/>
      <c r="G22" s="133" t="s">
        <v>326</v>
      </c>
      <c r="H22" s="122"/>
    </row>
    <row r="23" spans="2:8" ht="9" customHeight="1" thickBot="1">
      <c r="B23" s="134"/>
      <c r="C23" s="135"/>
      <c r="D23" s="135"/>
      <c r="E23" s="135"/>
      <c r="F23" s="135"/>
      <c r="G23" s="135"/>
      <c r="H23" s="136"/>
    </row>
    <row r="24" spans="2:8" ht="28.2">
      <c r="B24" s="137"/>
      <c r="C24" s="137"/>
      <c r="D24" s="137"/>
      <c r="E24" s="137"/>
      <c r="F24" s="137"/>
      <c r="G24" s="137"/>
      <c r="H24" s="138"/>
    </row>
  </sheetData>
  <mergeCells count="2">
    <mergeCell ref="C5:G5"/>
    <mergeCell ref="C7:G7"/>
  </mergeCells>
  <hyperlinks>
    <hyperlink ref="F11" location="Resumo!A1" display="Resumo dos Resultados"/>
    <hyperlink ref="D18" location="MMenores!A1" display="Indicadores do Máster Universitario en Menores en Situación de Desprotección e Conflito Social"/>
    <hyperlink ref="F12" location="Procedementos!A1" display="Resultados por procedementos"/>
    <hyperlink ref="D12" location="Anexos!A1" display="Anexos"/>
    <hyperlink ref="D19" location="MXestionLabor!A1" display="Indicadores do Máster Universitario en Xestión e Dirección Laboral"/>
    <hyperlink ref="D11" location="Centro!A1" display="Indicadores de Centro"/>
    <hyperlink ref="D16" location="GDereito!A1" display="Indicadores do Grao en Dereito"/>
    <hyperlink ref="D17" location="GRelLabor!A1" display="Indicadores do Grao en Relacións Laborais e Recursos Humanos"/>
    <hyperlink ref="D20" location="MAvogacPO!A1" display="Indicadores do Máster Universitario en Avogacía e Procuradoría (Pontevedra)"/>
    <hyperlink ref="D21" location="MAvogacVI!A1" display="Indicadores do Máster Universitario en Avogacía e Procuradoría (Vigo)"/>
    <hyperlink ref="F13" location="Mapa!A1" display="Mapa de Procesos do Centro"/>
    <hyperlink ref="F14" location="Mapa!A76" display="Mapa!A76"/>
    <hyperlink ref="F15" location="Mapa!A121" display="Mapa!A121"/>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O39"/>
  <sheetViews>
    <sheetView zoomScale="110" zoomScaleNormal="110" workbookViewId="0">
      <pane xSplit="4" ySplit="6" topLeftCell="I9" activePane="bottomRight" state="frozen"/>
      <selection pane="topRight" activeCell="E1" sqref="E1"/>
      <selection pane="bottomLeft" activeCell="A7" sqref="A7"/>
      <selection pane="bottomRight" activeCell="I28" sqref="I28"/>
    </sheetView>
  </sheetViews>
  <sheetFormatPr baseColWidth="10" defaultColWidth="11.44140625" defaultRowHeight="14.4"/>
  <cols>
    <col min="1" max="1" width="5.6640625" style="3" customWidth="1"/>
    <col min="2" max="2" width="34.6640625" style="1" customWidth="1"/>
    <col min="3" max="3" width="35.6640625" style="1" customWidth="1"/>
    <col min="4" max="4" width="62.5546875" style="1" customWidth="1"/>
    <col min="5" max="5" width="12.6640625" style="3" customWidth="1"/>
    <col min="6" max="6" width="12.6640625" style="19" customWidth="1"/>
    <col min="7" max="7" width="25.6640625" style="1" customWidth="1"/>
    <col min="8" max="8" width="1.5546875" style="2" customWidth="1"/>
    <col min="9" max="10" width="12.6640625" style="2" customWidth="1"/>
    <col min="11" max="11" width="25.6640625" style="2" customWidth="1"/>
    <col min="12" max="12" width="1.6640625" style="2" customWidth="1"/>
    <col min="13" max="14" width="11.44140625" style="2"/>
    <col min="15" max="15" width="26.6640625" style="2" customWidth="1"/>
    <col min="16" max="16384" width="11.44140625" style="2"/>
  </cols>
  <sheetData>
    <row r="1" spans="1:15" ht="15" thickBot="1">
      <c r="F1" s="20"/>
    </row>
    <row r="2" spans="1:15" s="1" customFormat="1" ht="29.25" customHeight="1" thickBot="1">
      <c r="A2" s="552" t="s">
        <v>249</v>
      </c>
      <c r="B2" s="553"/>
      <c r="C2" s="553"/>
      <c r="D2" s="553"/>
      <c r="E2" s="553"/>
      <c r="F2" s="553"/>
      <c r="G2" s="554"/>
    </row>
    <row r="3" spans="1:15" s="1" customFormat="1" ht="12.75" customHeight="1" thickBot="1">
      <c r="A3" s="65"/>
      <c r="B3" s="65"/>
      <c r="C3" s="65"/>
      <c r="D3" s="65"/>
      <c r="E3" s="26"/>
      <c r="F3" s="65"/>
      <c r="G3" s="65"/>
    </row>
    <row r="4" spans="1:15" ht="36.75" customHeight="1" thickBot="1">
      <c r="A4" s="547" t="s">
        <v>144</v>
      </c>
      <c r="B4" s="548"/>
      <c r="C4" s="182" t="s">
        <v>95</v>
      </c>
      <c r="D4" s="181"/>
      <c r="E4" s="549" t="s">
        <v>691</v>
      </c>
      <c r="F4" s="550"/>
      <c r="G4" s="551"/>
      <c r="I4" s="549" t="s">
        <v>692</v>
      </c>
      <c r="J4" s="550"/>
      <c r="K4" s="551"/>
      <c r="M4" s="549" t="s">
        <v>693</v>
      </c>
      <c r="N4" s="550"/>
      <c r="O4" s="551"/>
    </row>
    <row r="5" spans="1:15" ht="36" customHeight="1" thickBot="1">
      <c r="A5" s="188" t="s">
        <v>145</v>
      </c>
      <c r="B5" s="188" t="s">
        <v>86</v>
      </c>
      <c r="C5" s="188" t="s">
        <v>96</v>
      </c>
      <c r="D5" s="188" t="s">
        <v>156</v>
      </c>
      <c r="E5" s="188" t="s">
        <v>1</v>
      </c>
      <c r="F5" s="188" t="s">
        <v>2</v>
      </c>
      <c r="G5" s="22" t="s">
        <v>275</v>
      </c>
      <c r="I5" s="188" t="s">
        <v>1</v>
      </c>
      <c r="J5" s="188" t="s">
        <v>2</v>
      </c>
      <c r="K5" s="22" t="s">
        <v>275</v>
      </c>
      <c r="M5" s="188" t="s">
        <v>1</v>
      </c>
      <c r="N5" s="188" t="s">
        <v>2</v>
      </c>
      <c r="O5" s="22" t="s">
        <v>275</v>
      </c>
    </row>
    <row r="6" spans="1:15" s="53" customFormat="1" ht="18.75" customHeight="1">
      <c r="A6" s="31" t="s">
        <v>0</v>
      </c>
      <c r="B6" s="32"/>
      <c r="C6" s="32"/>
      <c r="D6" s="32"/>
      <c r="E6" s="194">
        <f>+COUNTIF(G$7:G$32,"meta Conseguida")+COUNTIF(G$7:G$32,"meta Non Conseguida")</f>
        <v>1</v>
      </c>
      <c r="F6" s="194">
        <f>+COUNTIF(G$7:G$32,"meta Conseguida")</f>
        <v>1</v>
      </c>
      <c r="G6" s="195">
        <f>+IFERROR(F6/E6,0)</f>
        <v>1</v>
      </c>
      <c r="H6" s="196"/>
      <c r="I6" s="194">
        <f>+COUNTIF(K$7:K$32,"meta Conseguida")+COUNTIF(K$7:K$32,"meta Non Conseguida")</f>
        <v>0</v>
      </c>
      <c r="J6" s="194">
        <f>+COUNTIF(K$7:K$32,"meta Conseguida")</f>
        <v>0</v>
      </c>
      <c r="K6" s="195">
        <f>+IFERROR(J6/I6,0)</f>
        <v>0</v>
      </c>
      <c r="M6" s="194">
        <f>+COUNTIF(O$7:O$32,"meta Conseguida")+COUNTIF(O$7:O$32,"meta Non Conseguida")</f>
        <v>0</v>
      </c>
      <c r="N6" s="194">
        <f>+COUNTIF(O$7:O$32,"meta Conseguida")</f>
        <v>0</v>
      </c>
      <c r="O6" s="195">
        <f>+IFERROR(N6/M6,0)</f>
        <v>0</v>
      </c>
    </row>
    <row r="7" spans="1:15" ht="69">
      <c r="A7" s="48" t="s">
        <v>6</v>
      </c>
      <c r="B7" s="98" t="s">
        <v>175</v>
      </c>
      <c r="C7" s="179" t="s">
        <v>9</v>
      </c>
      <c r="D7" s="447" t="s">
        <v>543</v>
      </c>
      <c r="E7" s="364">
        <v>0.75</v>
      </c>
      <c r="F7" s="365">
        <v>0.70909090909090911</v>
      </c>
      <c r="G7" s="95" t="str">
        <f>+IF(ISBLANK(F7),"Introducir Resultado","Resultado Introducido")</f>
        <v>Resultado Introducido</v>
      </c>
      <c r="H7" s="300"/>
      <c r="I7" s="385" t="s">
        <v>165</v>
      </c>
      <c r="J7" s="365"/>
      <c r="K7" s="95" t="str">
        <f>+IF(ISBLANK(J7),"Introducir Resultado","Resultado Introducido")</f>
        <v>Introducir Resultado</v>
      </c>
      <c r="M7" s="385" t="s">
        <v>165</v>
      </c>
      <c r="N7" s="365"/>
      <c r="O7" s="95" t="str">
        <f>+IF(ISBLANK(N7),"Introducir Resultado","Resultado Introducido")</f>
        <v>Introducir Resultado</v>
      </c>
    </row>
    <row r="8" spans="1:15" ht="18.75" customHeight="1">
      <c r="A8" s="97"/>
      <c r="B8" s="23"/>
      <c r="C8" s="23"/>
      <c r="D8" s="448"/>
      <c r="E8" s="366"/>
      <c r="F8" s="367"/>
      <c r="G8" s="27"/>
      <c r="I8" s="366"/>
      <c r="J8" s="367"/>
      <c r="K8" s="27"/>
      <c r="M8" s="386"/>
      <c r="N8" s="386"/>
    </row>
    <row r="9" spans="1:15" s="53" customFormat="1" ht="18">
      <c r="A9" s="36" t="s">
        <v>20</v>
      </c>
      <c r="B9" s="37"/>
      <c r="C9" s="37"/>
      <c r="D9" s="449"/>
      <c r="E9" s="368"/>
      <c r="F9" s="368"/>
      <c r="G9" s="39"/>
      <c r="I9" s="368"/>
      <c r="J9" s="368"/>
      <c r="K9" s="39"/>
      <c r="M9" s="368"/>
      <c r="N9" s="368"/>
      <c r="O9" s="39"/>
    </row>
    <row r="10" spans="1:15" ht="69">
      <c r="A10" s="49" t="s">
        <v>135</v>
      </c>
      <c r="B10" s="99" t="s">
        <v>295</v>
      </c>
      <c r="C10" s="100" t="s">
        <v>27</v>
      </c>
      <c r="D10" s="450" t="s">
        <v>378</v>
      </c>
      <c r="E10" s="369"/>
      <c r="F10" s="370">
        <v>2</v>
      </c>
      <c r="G10" s="92" t="str">
        <f>+IF(AND(ISBLANK(E10),ISBLANK(F10)),"Introducir Meta e Resultado",IF(ISBLANK(E10),"Introducir Meta",IF(ISBLANK(F10),"Introducir Resultado",IF(F10&lt;=E10,"Meta Conseguida","Meta Non Conseguida"))))</f>
        <v>Introducir Meta</v>
      </c>
      <c r="H10" s="300"/>
      <c r="I10" s="369">
        <v>5</v>
      </c>
      <c r="J10" s="370"/>
      <c r="K10" s="92" t="str">
        <f>+IF(AND(ISBLANK(I10),ISBLANK(J10)),"Introducir Meta e Resultado",IF(ISBLANK(I10),"Introducir Meta",IF(ISBLANK(J10),"Introducir Resultado",IF(J10&lt;=I10,"Meta Conseguida","Meta Non Conseguida"))))</f>
        <v>Introducir Resultado</v>
      </c>
      <c r="M10" s="369"/>
      <c r="N10" s="370"/>
      <c r="O10" s="92" t="str">
        <f>+IF(AND(ISBLANK(M10),ISBLANK(N10)),"Introducir Meta e Resultado",IF(ISBLANK(M10),"Introducir Meta",IF(ISBLANK(N10),"Introducir Resultado",IF(N10&lt;=M10,"Meta Conseguida","Meta Non Conseguida"))))</f>
        <v>Introducir Meta e Resultado</v>
      </c>
    </row>
    <row r="11" spans="1:15" ht="69">
      <c r="A11" s="54" t="s">
        <v>136</v>
      </c>
      <c r="B11" s="101" t="s">
        <v>296</v>
      </c>
      <c r="C11" s="102" t="s">
        <v>28</v>
      </c>
      <c r="D11" s="451" t="s">
        <v>379</v>
      </c>
      <c r="E11" s="371"/>
      <c r="F11" s="372"/>
      <c r="G11" s="89" t="str">
        <f>+IF(AND(ISBLANK(E11),ISBLANK(F11)),"Introducir Meta e Resultado",IF(ISBLANK(E11),"Introducir Meta",IF(ISBLANK(F11),"Introducir Resultado",IF(F11&gt;=E11,"Meta Conseguida","Meta Non Conseguida"))))</f>
        <v>Introducir Meta e Resultado</v>
      </c>
      <c r="I11" s="371"/>
      <c r="J11" s="372"/>
      <c r="K11" s="89" t="str">
        <f>+IF(AND(ISBLANK(I11),ISBLANK(J11)),"Introducir Meta e Resultado",IF(ISBLANK(I11),"Introducir Meta",IF(ISBLANK(J11),"Introducir Resultado",IF(J11&gt;=I11,"Meta Conseguida","Meta Non Conseguida"))))</f>
        <v>Introducir Meta e Resultado</v>
      </c>
      <c r="M11" s="371"/>
      <c r="N11" s="372"/>
      <c r="O11" s="89" t="str">
        <f>+IF(AND(ISBLANK(M11),ISBLANK(N11)),"Introducir Meta e Resultado",IF(ISBLANK(M11),"Introducir Meta",IF(ISBLANK(N11),"Introducir Resultado",IF(N11&gt;=M11,"Meta Conseguida","Meta Non Conseguida"))))</f>
        <v>Introducir Meta e Resultado</v>
      </c>
    </row>
    <row r="12" spans="1:15" ht="41.4">
      <c r="A12" s="54" t="s">
        <v>297</v>
      </c>
      <c r="B12" s="101" t="s">
        <v>298</v>
      </c>
      <c r="C12" s="102" t="s">
        <v>28</v>
      </c>
      <c r="D12" s="451" t="s">
        <v>380</v>
      </c>
      <c r="E12" s="373" t="s">
        <v>165</v>
      </c>
      <c r="F12" s="374"/>
      <c r="G12" s="89" t="str">
        <f>+IF(ISBLANK(F12),"Introducir Resultado","Resultado Introducido")</f>
        <v>Introducir Resultado</v>
      </c>
      <c r="I12" s="373" t="s">
        <v>165</v>
      </c>
      <c r="J12" s="374"/>
      <c r="K12" s="89" t="str">
        <f>+IF(ISBLANK(J12),"Introducir Resultado","Resultado Introducido")</f>
        <v>Introducir Resultado</v>
      </c>
      <c r="M12" s="373" t="s">
        <v>165</v>
      </c>
      <c r="N12" s="374"/>
      <c r="O12" s="89" t="str">
        <f>+IF(ISBLANK(N12),"Introducir Resultado","Resultado Introducido")</f>
        <v>Introducir Resultado</v>
      </c>
    </row>
    <row r="13" spans="1:15" ht="41.4">
      <c r="A13" s="54" t="s">
        <v>299</v>
      </c>
      <c r="B13" s="101" t="s">
        <v>300</v>
      </c>
      <c r="C13" s="102" t="s">
        <v>28</v>
      </c>
      <c r="D13" s="451" t="s">
        <v>381</v>
      </c>
      <c r="E13" s="373" t="s">
        <v>165</v>
      </c>
      <c r="F13" s="374"/>
      <c r="G13" s="89" t="str">
        <f>+IF(ISBLANK(F13),"Introducir Resultado","Resultado Introducido")</f>
        <v>Introducir Resultado</v>
      </c>
      <c r="I13" s="373" t="s">
        <v>165</v>
      </c>
      <c r="J13" s="374"/>
      <c r="K13" s="89" t="str">
        <f>+IF(ISBLANK(J13),"Introducir Resultado","Resultado Introducido")</f>
        <v>Introducir Resultado</v>
      </c>
      <c r="M13" s="373" t="s">
        <v>165</v>
      </c>
      <c r="N13" s="374"/>
      <c r="O13" s="89" t="str">
        <f>+IF(ISBLANK(N13),"Introducir Resultado","Resultado Introducido")</f>
        <v>Introducir Resultado</v>
      </c>
    </row>
    <row r="14" spans="1:15" ht="41.4">
      <c r="A14" s="54" t="s">
        <v>301</v>
      </c>
      <c r="B14" s="101" t="s">
        <v>302</v>
      </c>
      <c r="C14" s="102" t="s">
        <v>28</v>
      </c>
      <c r="D14" s="451" t="s">
        <v>382</v>
      </c>
      <c r="E14" s="373" t="s">
        <v>165</v>
      </c>
      <c r="F14" s="374"/>
      <c r="G14" s="89" t="str">
        <f>+IF(ISBLANK(F14),"Introducir Resultado","Resultado Introducido")</f>
        <v>Introducir Resultado</v>
      </c>
      <c r="I14" s="373" t="s">
        <v>165</v>
      </c>
      <c r="J14" s="374"/>
      <c r="K14" s="89" t="str">
        <f>+IF(ISBLANK(J14),"Introducir Resultado","Resultado Introducido")</f>
        <v>Introducir Resultado</v>
      </c>
      <c r="M14" s="373" t="s">
        <v>165</v>
      </c>
      <c r="N14" s="374"/>
      <c r="O14" s="89" t="str">
        <f>+IF(ISBLANK(N14),"Introducir Resultado","Resultado Introducido")</f>
        <v>Introducir Resultado</v>
      </c>
    </row>
    <row r="15" spans="1:15" ht="69">
      <c r="A15" s="54" t="s">
        <v>137</v>
      </c>
      <c r="B15" s="101" t="s">
        <v>303</v>
      </c>
      <c r="C15" s="102" t="s">
        <v>29</v>
      </c>
      <c r="D15" s="451" t="s">
        <v>304</v>
      </c>
      <c r="E15" s="371"/>
      <c r="F15" s="372"/>
      <c r="G15" s="89" t="str">
        <f>+IF(AND(ISBLANK(E15),ISBLANK(F15)),"Introducir Meta e Resultado",IF(ISBLANK(E15),"Introducir Meta",IF(ISBLANK(F15),"Introducir Resultado",IF(F15&gt;=E15,"Meta Conseguida","Meta Non Conseguida"))))</f>
        <v>Introducir Meta e Resultado</v>
      </c>
      <c r="I15" s="371"/>
      <c r="J15" s="372"/>
      <c r="K15" s="89" t="str">
        <f>+IF(AND(ISBLANK(I15),ISBLANK(J15)),"Introducir Meta e Resultado",IF(ISBLANK(I15),"Introducir Meta",IF(ISBLANK(J15),"Introducir Resultado",IF(J15&gt;=I15,"Meta Conseguida","Meta Non Conseguida"))))</f>
        <v>Introducir Meta e Resultado</v>
      </c>
      <c r="M15" s="371"/>
      <c r="N15" s="372"/>
      <c r="O15" s="89" t="str">
        <f>+IF(AND(ISBLANK(M15),ISBLANK(N15)),"Introducir Meta e Resultado",IF(ISBLANK(M15),"Introducir Meta",IF(ISBLANK(N15),"Introducir Resultado",IF(N15&gt;=M15,"Meta Conseguida","Meta Non Conseguida"))))</f>
        <v>Introducir Meta e Resultado</v>
      </c>
    </row>
    <row r="16" spans="1:15" ht="41.4">
      <c r="A16" s="54" t="s">
        <v>102</v>
      </c>
      <c r="B16" s="101" t="s">
        <v>305</v>
      </c>
      <c r="C16" s="102" t="s">
        <v>29</v>
      </c>
      <c r="D16" s="451" t="s">
        <v>306</v>
      </c>
      <c r="E16" s="373" t="s">
        <v>165</v>
      </c>
      <c r="F16" s="374"/>
      <c r="G16" s="89" t="str">
        <f t="shared" ref="G16:G21" si="0">+IF(ISBLANK(F16),"Introducir Resultado","Indicador Completado")</f>
        <v>Introducir Resultado</v>
      </c>
      <c r="I16" s="373" t="s">
        <v>165</v>
      </c>
      <c r="J16" s="374"/>
      <c r="K16" s="89" t="str">
        <f>+IF(ISBLANK(J16),"Introducir Resultado","Indicador Completado")</f>
        <v>Introducir Resultado</v>
      </c>
      <c r="M16" s="373" t="s">
        <v>165</v>
      </c>
      <c r="N16" s="374"/>
      <c r="O16" s="89" t="str">
        <f>+IF(ISBLANK(N16),"Introducir Resultado","Indicador Completado")</f>
        <v>Introducir Resultado</v>
      </c>
    </row>
    <row r="17" spans="1:15" ht="41.4">
      <c r="A17" s="54" t="s">
        <v>103</v>
      </c>
      <c r="B17" s="101" t="s">
        <v>307</v>
      </c>
      <c r="C17" s="102" t="s">
        <v>30</v>
      </c>
      <c r="D17" s="451" t="s">
        <v>308</v>
      </c>
      <c r="E17" s="373" t="s">
        <v>165</v>
      </c>
      <c r="F17" s="374"/>
      <c r="G17" s="89" t="str">
        <f t="shared" si="0"/>
        <v>Introducir Resultado</v>
      </c>
      <c r="I17" s="373" t="s">
        <v>165</v>
      </c>
      <c r="J17" s="374"/>
      <c r="K17" s="89" t="str">
        <f>+IF(ISBLANK(J17),"Introducir Resultado","Indicador Completado")</f>
        <v>Introducir Resultado</v>
      </c>
      <c r="M17" s="373" t="s">
        <v>165</v>
      </c>
      <c r="N17" s="374"/>
      <c r="O17" s="89" t="str">
        <f>+IF(ISBLANK(N17),"Introducir Resultado","Indicador Completado")</f>
        <v>Introducir Resultado</v>
      </c>
    </row>
    <row r="18" spans="1:15" ht="41.4">
      <c r="A18" s="54" t="s">
        <v>104</v>
      </c>
      <c r="B18" s="101" t="s">
        <v>127</v>
      </c>
      <c r="C18" s="102" t="s">
        <v>31</v>
      </c>
      <c r="D18" s="451" t="s">
        <v>309</v>
      </c>
      <c r="E18" s="373" t="s">
        <v>165</v>
      </c>
      <c r="F18" s="374">
        <v>11</v>
      </c>
      <c r="G18" s="89" t="str">
        <f t="shared" si="0"/>
        <v>Indicador Completado</v>
      </c>
      <c r="I18" s="373" t="s">
        <v>165</v>
      </c>
      <c r="J18" s="374"/>
      <c r="K18" s="89" t="str">
        <f>+IF(ISBLANK(J18),"Introducir Resultado","Indicador Completado")</f>
        <v>Introducir Resultado</v>
      </c>
      <c r="M18" s="373" t="s">
        <v>165</v>
      </c>
      <c r="N18" s="374"/>
      <c r="O18" s="89" t="str">
        <f>+IF(ISBLANK(N18),"Introducir Resultado","Indicador Completado")</f>
        <v>Introducir Resultado</v>
      </c>
    </row>
    <row r="19" spans="1:15" ht="27.6">
      <c r="A19" s="54" t="s">
        <v>105</v>
      </c>
      <c r="B19" s="101" t="s">
        <v>327</v>
      </c>
      <c r="C19" s="102" t="s">
        <v>29</v>
      </c>
      <c r="D19" s="451" t="s">
        <v>383</v>
      </c>
      <c r="E19" s="373" t="s">
        <v>165</v>
      </c>
      <c r="F19" s="374">
        <v>16</v>
      </c>
      <c r="G19" s="89" t="str">
        <f t="shared" si="0"/>
        <v>Indicador Completado</v>
      </c>
      <c r="I19" s="373" t="s">
        <v>165</v>
      </c>
      <c r="J19" s="374"/>
      <c r="K19" s="89" t="str">
        <f>+IF(ISBLANK(J19),"Introducir Resultado","Indicador Completado")</f>
        <v>Introducir Resultado</v>
      </c>
      <c r="M19" s="373" t="s">
        <v>165</v>
      </c>
      <c r="N19" s="374"/>
      <c r="O19" s="89" t="str">
        <f>+IF(ISBLANK(N19),"Introducir Resultado","Indicador Completado")</f>
        <v>Introducir Resultado</v>
      </c>
    </row>
    <row r="20" spans="1:15" ht="55.2">
      <c r="A20" s="54" t="s">
        <v>108</v>
      </c>
      <c r="B20" s="101" t="s">
        <v>285</v>
      </c>
      <c r="C20" s="102" t="s">
        <v>23</v>
      </c>
      <c r="D20" s="451" t="s">
        <v>310</v>
      </c>
      <c r="E20" s="375"/>
      <c r="F20" s="376"/>
      <c r="G20" s="89" t="str">
        <f>+IF(AND(ISBLANK(E20),ISBLANK(F20)),"Introducir Meta e Resultado",IF(ISBLANK(E20),"Introducir Meta",IF(ISBLANK(F20),"Introducir Resultado",IF(F20&gt;=E20,"Meta Conseguida","Meta Non Conseguida"))))</f>
        <v>Introducir Meta e Resultado</v>
      </c>
      <c r="I20" s="375"/>
      <c r="J20" s="376"/>
      <c r="K20" s="89" t="str">
        <f>+IF(AND(ISBLANK(I20),ISBLANK(J20)),"Introducir Meta e Resultado",IF(ISBLANK(I20),"Introducir Meta",IF(ISBLANK(J20),"Introducir Resultado",IF(J20&gt;=I20,"Meta Conseguida","Meta Non Conseguida"))))</f>
        <v>Introducir Meta e Resultado</v>
      </c>
      <c r="M20" s="375"/>
      <c r="N20" s="376"/>
      <c r="O20" s="89" t="str">
        <f>+IF(AND(ISBLANK(M20),ISBLANK(N20)),"Introducir Meta e Resultado",IF(ISBLANK(M20),"Introducir Meta",IF(ISBLANK(N20),"Introducir Resultado",IF(N20&gt;=M20,"Meta Conseguida","Meta Non Conseguida"))))</f>
        <v>Introducir Meta e Resultado</v>
      </c>
    </row>
    <row r="21" spans="1:15" ht="27.6">
      <c r="A21" s="54" t="s">
        <v>122</v>
      </c>
      <c r="B21" s="101" t="s">
        <v>172</v>
      </c>
      <c r="C21" s="102" t="s">
        <v>140</v>
      </c>
      <c r="D21" s="451" t="s">
        <v>311</v>
      </c>
      <c r="E21" s="373" t="s">
        <v>165</v>
      </c>
      <c r="F21" s="374"/>
      <c r="G21" s="89" t="str">
        <f t="shared" si="0"/>
        <v>Introducir Resultado</v>
      </c>
      <c r="I21" s="373" t="s">
        <v>165</v>
      </c>
      <c r="J21" s="374"/>
      <c r="K21" s="89" t="str">
        <f>+IF(ISBLANK(J21),"Introducir Resultado","Indicador Completado")</f>
        <v>Introducir Resultado</v>
      </c>
      <c r="M21" s="373" t="s">
        <v>165</v>
      </c>
      <c r="N21" s="374"/>
      <c r="O21" s="89" t="str">
        <f>+IF(ISBLANK(N21),"Introducir Resultado","Indicador Completado")</f>
        <v>Introducir Resultado</v>
      </c>
    </row>
    <row r="22" spans="1:15" ht="41.4">
      <c r="A22" s="55" t="s">
        <v>123</v>
      </c>
      <c r="B22" s="103" t="s">
        <v>32</v>
      </c>
      <c r="C22" s="104" t="s">
        <v>140</v>
      </c>
      <c r="D22" s="452" t="s">
        <v>312</v>
      </c>
      <c r="E22" s="377">
        <v>1</v>
      </c>
      <c r="F22" s="378">
        <v>1</v>
      </c>
      <c r="G22" s="96" t="str">
        <f>+IF(AND(ISBLANK(E22),ISBLANK(F22)),"Introducir Meta e Resultado",IF(ISBLANK(E22),"Introducir Meta",IF(ISBLANK(F22),"Introducir Resultado",IF(F22&gt;=E22,"Meta Conseguida","Meta Non Conseguida"))))</f>
        <v>Meta Conseguida</v>
      </c>
      <c r="I22" s="377"/>
      <c r="J22" s="378"/>
      <c r="K22" s="96" t="str">
        <f>+IF(AND(ISBLANK(I22),ISBLANK(J22)),"Introducir Meta e Resultado",IF(ISBLANK(I22),"Introducir Meta",IF(ISBLANK(J22),"Introducir Resultado",IF(J22&gt;=I22,"Meta Conseguida","Meta Non Conseguida"))))</f>
        <v>Introducir Meta e Resultado</v>
      </c>
      <c r="M22" s="377"/>
      <c r="N22" s="378"/>
      <c r="O22" s="96" t="str">
        <f>+IF(AND(ISBLANK(M22),ISBLANK(N22)),"Introducir Meta e Resultado",IF(ISBLANK(M22),"Introducir Meta",IF(ISBLANK(N22),"Introducir Resultado",IF(N22&gt;=M22,"Meta Conseguida","Meta Non Conseguida"))))</f>
        <v>Introducir Meta e Resultado</v>
      </c>
    </row>
    <row r="23" spans="1:15" ht="24.9" customHeight="1">
      <c r="A23" s="183"/>
      <c r="B23" s="184"/>
      <c r="C23" s="184"/>
      <c r="D23" s="453"/>
      <c r="E23" s="367"/>
      <c r="F23" s="367"/>
      <c r="G23" s="27"/>
      <c r="I23" s="367"/>
      <c r="J23" s="367"/>
      <c r="K23" s="27"/>
      <c r="M23" s="386"/>
      <c r="N23" s="386"/>
    </row>
    <row r="24" spans="1:15" s="53" customFormat="1" ht="18.75" customHeight="1">
      <c r="A24" s="197" t="s">
        <v>26</v>
      </c>
      <c r="B24" s="198"/>
      <c r="C24" s="198"/>
      <c r="D24" s="454"/>
      <c r="E24" s="379"/>
      <c r="F24" s="379"/>
      <c r="G24" s="199"/>
      <c r="I24" s="379"/>
      <c r="J24" s="379"/>
      <c r="K24" s="199"/>
      <c r="M24" s="379"/>
      <c r="N24" s="379"/>
      <c r="O24" s="199"/>
    </row>
    <row r="25" spans="1:15" ht="18.75" customHeight="1">
      <c r="A25" s="97"/>
      <c r="B25" s="176"/>
      <c r="C25" s="176"/>
      <c r="D25" s="455"/>
      <c r="E25" s="367"/>
      <c r="F25" s="367"/>
      <c r="G25" s="28"/>
      <c r="I25" s="367"/>
      <c r="J25" s="367"/>
      <c r="K25" s="28"/>
      <c r="M25" s="386"/>
      <c r="N25" s="386"/>
    </row>
    <row r="26" spans="1:15" ht="36.6" thickBot="1">
      <c r="A26" s="49" t="s">
        <v>703</v>
      </c>
      <c r="B26" s="99" t="s">
        <v>33</v>
      </c>
      <c r="C26" s="99" t="s">
        <v>34</v>
      </c>
      <c r="D26" s="456" t="s">
        <v>384</v>
      </c>
      <c r="E26" s="387">
        <f>+COUNTA(G27:G32)-COUNTIF(G27:G32,"Non hai indicador")-COUNTIF(G27:G32,"Introducir Meta e Resultado")</f>
        <v>0</v>
      </c>
      <c r="F26" s="388">
        <f>+COUNTIF(G27:G32,"Meta Conseguida")</f>
        <v>0</v>
      </c>
      <c r="G26" s="92" t="str">
        <f>+IF(F26=0,"Ningunha Meta Alcanzada",IF(F26=E26,"Meta Totalmente Alcanzada",IF(F26&gt;0,"Meta Parcialmente Alcanzada")))</f>
        <v>Ningunha Meta Alcanzada</v>
      </c>
      <c r="I26" s="387">
        <f>+COUNTA(K27:K32)-COUNTIF(K27:K32,"Non hai indicador")-COUNTIF(K27:K32,"Introducir Meta e Resultado")</f>
        <v>4</v>
      </c>
      <c r="J26" s="388">
        <f>+COUNTIF(K27:K32,"Meta Conseguida")</f>
        <v>0</v>
      </c>
      <c r="K26" s="92" t="str">
        <f>+IF(J26=0,"Ningunha Meta Alcanzada",IF(J26=I26,"Meta Totalmente Alcanzada",IF(J26&gt;0,"Meta Parcialmente Alcanzada")))</f>
        <v>Ningunha Meta Alcanzada</v>
      </c>
      <c r="M26" s="387">
        <f>+COUNTA(O27:O32)-COUNTIF(O27:O32,"Non hai indicador")-COUNTIF(O27:O32,"Introducir Meta e Resultado")</f>
        <v>0</v>
      </c>
      <c r="N26" s="388">
        <f>+COUNTIF(O27:O32,"Meta Conseguida")</f>
        <v>0</v>
      </c>
      <c r="O26" s="92" t="str">
        <f>+IF(N26=0,"Ningunha Meta Alcanzada",IF(N26=M26,"Meta Totalmente Alcanzada",IF(N26&gt;0,"Meta Parcialmente Alcanzada")))</f>
        <v>Ningunha Meta Alcanzada</v>
      </c>
    </row>
    <row r="27" spans="1:15" ht="152.4" thickBot="1">
      <c r="A27" s="200" t="s">
        <v>704</v>
      </c>
      <c r="B27" s="536" t="s">
        <v>699</v>
      </c>
      <c r="C27" s="68" t="s">
        <v>34</v>
      </c>
      <c r="D27" s="457" t="s">
        <v>196</v>
      </c>
      <c r="E27" s="380"/>
      <c r="F27" s="381"/>
      <c r="G27" s="90" t="str">
        <f t="shared" ref="G27:G32" si="1">+IF(AND(ISBLANK(E27),ISBLANK(F27)),"Introducir Meta e Resultado",IF(ISBLANK(E27),"Introducir Meta",IF(ISBLANK(F27),"Introducir Resultado",IF(F27&gt;=E27,"Meta Conseguida","Meta Non Conseguida"))))</f>
        <v>Introducir Meta e Resultado</v>
      </c>
      <c r="I27" s="538">
        <v>1</v>
      </c>
      <c r="J27" s="381"/>
      <c r="K27" s="90" t="str">
        <f t="shared" ref="K27:K32" si="2">+IF(AND(ISBLANK(I27),ISBLANK(J27)),"Introducir Meta e Resultado",IF(ISBLANK(I27),"Introducir Meta",IF(ISBLANK(J27),"Introducir Resultado",IF(J27&gt;=I27,"Meta Conseguida","Meta Non Conseguida"))))</f>
        <v>Introducir Resultado</v>
      </c>
      <c r="M27" s="380"/>
      <c r="N27" s="381"/>
      <c r="O27" s="90" t="str">
        <f t="shared" ref="O27:O32" si="3">+IF(AND(ISBLANK(M27),ISBLANK(N27)),"Introducir Meta e Resultado",IF(ISBLANK(M27),"Introducir Meta",IF(ISBLANK(N27),"Introducir Resultado",IF(N27&gt;=M27,"Meta Conseguida","Meta Non Conseguida"))))</f>
        <v>Introducir Meta e Resultado</v>
      </c>
    </row>
    <row r="28" spans="1:15" ht="51" customHeight="1">
      <c r="A28" s="546" t="s">
        <v>705</v>
      </c>
      <c r="B28" s="544" t="s">
        <v>700</v>
      </c>
      <c r="C28" s="68" t="s">
        <v>34</v>
      </c>
      <c r="D28" s="457" t="s">
        <v>195</v>
      </c>
      <c r="E28" s="380"/>
      <c r="F28" s="381"/>
      <c r="G28" s="90" t="str">
        <f t="shared" si="1"/>
        <v>Introducir Meta e Resultado</v>
      </c>
      <c r="I28" s="538"/>
      <c r="J28" s="381"/>
      <c r="K28" s="90" t="str">
        <f t="shared" si="2"/>
        <v>Introducir Meta e Resultado</v>
      </c>
      <c r="M28" s="380"/>
      <c r="N28" s="381"/>
      <c r="O28" s="90" t="str">
        <f t="shared" si="3"/>
        <v>Introducir Meta e Resultado</v>
      </c>
    </row>
    <row r="29" spans="1:15" ht="76.5" customHeight="1" thickBot="1">
      <c r="A29" s="546"/>
      <c r="B29" s="545"/>
      <c r="C29" s="68" t="s">
        <v>34</v>
      </c>
      <c r="D29" s="457" t="s">
        <v>195</v>
      </c>
      <c r="E29" s="380"/>
      <c r="F29" s="381"/>
      <c r="G29" s="90" t="str">
        <f t="shared" ref="G29" si="4">+IF(AND(ISBLANK(E29),ISBLANK(F29)),"Introducir Meta e Resultado",IF(ISBLANK(E29),"Introducir Meta",IF(ISBLANK(F29),"Introducir Resultado",IF(F29&gt;=E29,"Meta Conseguida","Meta Non Conseguida"))))</f>
        <v>Introducir Meta e Resultado</v>
      </c>
      <c r="I29" s="538">
        <v>2</v>
      </c>
      <c r="J29" s="381"/>
      <c r="K29" s="90" t="str">
        <f t="shared" ref="K29" si="5">+IF(AND(ISBLANK(I29),ISBLANK(J29)),"Introducir Meta e Resultado",IF(ISBLANK(I29),"Introducir Meta",IF(ISBLANK(J29),"Introducir Resultado",IF(J29&gt;=I29,"Meta Conseguida","Meta Non Conseguida"))))</f>
        <v>Introducir Resultado</v>
      </c>
      <c r="M29" s="380"/>
      <c r="N29" s="381"/>
      <c r="O29" s="90" t="str">
        <f t="shared" ref="O29" si="6">+IF(AND(ISBLANK(M29),ISBLANK(N29)),"Introducir Meta e Resultado",IF(ISBLANK(M29),"Introducir Meta",IF(ISBLANK(N29),"Introducir Resultado",IF(N29&gt;=M29,"Meta Conseguida","Meta Non Conseguida"))))</f>
        <v>Introducir Meta e Resultado</v>
      </c>
    </row>
    <row r="30" spans="1:15" ht="124.8" thickBot="1">
      <c r="A30" s="200" t="s">
        <v>706</v>
      </c>
      <c r="B30" s="537" t="s">
        <v>701</v>
      </c>
      <c r="C30" s="68" t="s">
        <v>34</v>
      </c>
      <c r="D30" s="457" t="s">
        <v>195</v>
      </c>
      <c r="E30" s="382"/>
      <c r="F30" s="381"/>
      <c r="G30" s="90" t="str">
        <f t="shared" si="1"/>
        <v>Introducir Meta e Resultado</v>
      </c>
      <c r="I30" s="382"/>
      <c r="J30" s="381"/>
      <c r="K30" s="90" t="str">
        <f t="shared" si="2"/>
        <v>Introducir Meta e Resultado</v>
      </c>
      <c r="M30" s="382"/>
      <c r="N30" s="381"/>
      <c r="O30" s="90" t="str">
        <f t="shared" si="3"/>
        <v>Introducir Meta e Resultado</v>
      </c>
    </row>
    <row r="31" spans="1:15" ht="102.75" customHeight="1">
      <c r="A31" s="546" t="s">
        <v>707</v>
      </c>
      <c r="B31" s="544" t="s">
        <v>702</v>
      </c>
      <c r="C31" s="68" t="s">
        <v>34</v>
      </c>
      <c r="D31" s="457" t="s">
        <v>195</v>
      </c>
      <c r="E31" s="380"/>
      <c r="F31" s="381"/>
      <c r="G31" s="90" t="str">
        <f t="shared" si="1"/>
        <v>Introducir Meta e Resultado</v>
      </c>
      <c r="I31" s="538">
        <v>6</v>
      </c>
      <c r="J31" s="381"/>
      <c r="K31" s="90" t="str">
        <f t="shared" si="2"/>
        <v>Introducir Resultado</v>
      </c>
      <c r="M31" s="380"/>
      <c r="N31" s="381"/>
      <c r="O31" s="90" t="str">
        <f t="shared" si="3"/>
        <v>Introducir Meta e Resultado</v>
      </c>
    </row>
    <row r="32" spans="1:15" ht="76.5" customHeight="1" thickBot="1">
      <c r="A32" s="546"/>
      <c r="B32" s="545"/>
      <c r="C32" s="68" t="s">
        <v>34</v>
      </c>
      <c r="D32" s="457" t="s">
        <v>195</v>
      </c>
      <c r="E32" s="380"/>
      <c r="F32" s="381"/>
      <c r="G32" s="90" t="str">
        <f t="shared" si="1"/>
        <v>Introducir Meta e Resultado</v>
      </c>
      <c r="I32" s="539">
        <v>0.05</v>
      </c>
      <c r="J32" s="381"/>
      <c r="K32" s="90" t="str">
        <f t="shared" si="2"/>
        <v>Introducir Resultado</v>
      </c>
      <c r="M32" s="380"/>
      <c r="N32" s="381"/>
      <c r="O32" s="90" t="str">
        <f t="shared" si="3"/>
        <v>Introducir Meta e Resultado</v>
      </c>
    </row>
    <row r="33" spans="6:6">
      <c r="F33" s="150"/>
    </row>
    <row r="34" spans="6:6">
      <c r="F34" s="150"/>
    </row>
    <row r="35" spans="6:6">
      <c r="F35" s="150"/>
    </row>
    <row r="36" spans="6:6">
      <c r="F36" s="150"/>
    </row>
    <row r="37" spans="6:6">
      <c r="F37" s="150"/>
    </row>
    <row r="38" spans="6:6">
      <c r="F38" s="150"/>
    </row>
    <row r="39" spans="6:6">
      <c r="F39" s="150"/>
    </row>
  </sheetData>
  <autoFilter ref="A5:G32"/>
  <mergeCells count="9">
    <mergeCell ref="E4:G4"/>
    <mergeCell ref="A2:G2"/>
    <mergeCell ref="I4:K4"/>
    <mergeCell ref="M4:O4"/>
    <mergeCell ref="B28:B29"/>
    <mergeCell ref="B31:B32"/>
    <mergeCell ref="A28:A29"/>
    <mergeCell ref="A31:A32"/>
    <mergeCell ref="A4:B4"/>
  </mergeCells>
  <phoneticPr fontId="98" type="noConversion"/>
  <conditionalFormatting sqref="F7">
    <cfRule type="cellIs" dxfId="7325" priority="186" operator="equal">
      <formula>0</formula>
    </cfRule>
  </conditionalFormatting>
  <conditionalFormatting sqref="F10">
    <cfRule type="cellIs" dxfId="7324" priority="135" operator="equal">
      <formula>0</formula>
    </cfRule>
    <cfRule type="cellIs" dxfId="7323" priority="136" operator="greaterThan">
      <formula>E10</formula>
    </cfRule>
    <cfRule type="cellIs" dxfId="7322" priority="137" operator="lessThanOrEqual">
      <formula>E10</formula>
    </cfRule>
  </conditionalFormatting>
  <conditionalFormatting sqref="F11">
    <cfRule type="cellIs" dxfId="7321" priority="179" operator="lessThan">
      <formula>E11</formula>
    </cfRule>
    <cfRule type="cellIs" dxfId="7320" priority="180" operator="greaterThanOrEqual">
      <formula>E11</formula>
    </cfRule>
  </conditionalFormatting>
  <conditionalFormatting sqref="F11:F19">
    <cfRule type="cellIs" dxfId="7319" priority="171" operator="equal">
      <formula>0</formula>
    </cfRule>
  </conditionalFormatting>
  <conditionalFormatting sqref="F15">
    <cfRule type="cellIs" dxfId="7318" priority="173" operator="lessThan">
      <formula>E15</formula>
    </cfRule>
    <cfRule type="cellIs" dxfId="7317" priority="174" operator="greaterThanOrEqual">
      <formula>E15</formula>
    </cfRule>
  </conditionalFormatting>
  <conditionalFormatting sqref="F20">
    <cfRule type="cellIs" dxfId="7316" priority="112" operator="equal">
      <formula>0</formula>
    </cfRule>
    <cfRule type="cellIs" dxfId="7315" priority="113" operator="lessThan">
      <formula>E20</formula>
    </cfRule>
    <cfRule type="cellIs" dxfId="7314" priority="114" operator="greaterThanOrEqual">
      <formula>E20</formula>
    </cfRule>
  </conditionalFormatting>
  <conditionalFormatting sqref="F21:F22">
    <cfRule type="cellIs" dxfId="7313" priority="168" operator="equal">
      <formula>0</formula>
    </cfRule>
  </conditionalFormatting>
  <conditionalFormatting sqref="F22">
    <cfRule type="cellIs" dxfId="7312" priority="169" operator="lessThan">
      <formula>E22</formula>
    </cfRule>
    <cfRule type="cellIs" dxfId="7311" priority="170" operator="greaterThanOrEqual">
      <formula>E22</formula>
    </cfRule>
  </conditionalFormatting>
  <conditionalFormatting sqref="F26">
    <cfRule type="cellIs" dxfId="7310" priority="141" operator="equal">
      <formula>0</formula>
    </cfRule>
    <cfRule type="cellIs" dxfId="7309" priority="142" operator="lessThan">
      <formula>$E26</formula>
    </cfRule>
    <cfRule type="cellIs" dxfId="7308" priority="143" operator="greaterThanOrEqual">
      <formula>$E26</formula>
    </cfRule>
  </conditionalFormatting>
  <conditionalFormatting sqref="F27:F32 J27:J32 N27:N32">
    <cfRule type="cellIs" dxfId="7307" priority="147" operator="equal">
      <formula>0</formula>
    </cfRule>
    <cfRule type="cellIs" dxfId="7306" priority="148" operator="lessThan">
      <formula>E27</formula>
    </cfRule>
    <cfRule type="cellIs" dxfId="7305" priority="149" operator="greaterThanOrEqual">
      <formula>E27</formula>
    </cfRule>
  </conditionalFormatting>
  <conditionalFormatting sqref="G7">
    <cfRule type="cellIs" dxfId="7304" priority="162" operator="equal">
      <formula>"Introducir resultado"</formula>
    </cfRule>
    <cfRule type="cellIs" dxfId="7303" priority="163" operator="equal">
      <formula>"Resultado Introducido"</formula>
    </cfRule>
    <cfRule type="cellIs" dxfId="7302" priority="164" operator="equal">
      <formula>"Meta no Conseguida"</formula>
    </cfRule>
  </conditionalFormatting>
  <conditionalFormatting sqref="G10:G11">
    <cfRule type="cellIs" dxfId="7301" priority="116" operator="equal">
      <formula>"Meta Conseguida"</formula>
    </cfRule>
    <cfRule type="cellIs" dxfId="7300" priority="117" operator="equal">
      <formula>"Meta non Conseguida"</formula>
    </cfRule>
  </conditionalFormatting>
  <conditionalFormatting sqref="G10:G23">
    <cfRule type="cellIs" dxfId="7299" priority="109" operator="equal">
      <formula>"Introducir resultado"</formula>
    </cfRule>
  </conditionalFormatting>
  <conditionalFormatting sqref="G12:G14">
    <cfRule type="cellIs" dxfId="7298" priority="160" operator="equal">
      <formula>"Resultado Introducido"</formula>
    </cfRule>
    <cfRule type="cellIs" dxfId="7297" priority="161" operator="equal">
      <formula>"Meta no Conseguida"</formula>
    </cfRule>
  </conditionalFormatting>
  <conditionalFormatting sqref="G15">
    <cfRule type="cellIs" dxfId="7296" priority="127" operator="equal">
      <formula>"Meta Conseguida"</formula>
    </cfRule>
    <cfRule type="cellIs" dxfId="7295" priority="128" operator="equal">
      <formula>"Meta non Conseguida"</formula>
    </cfRule>
  </conditionalFormatting>
  <conditionalFormatting sqref="G16:G19">
    <cfRule type="cellIs" dxfId="7294" priority="154" operator="equal">
      <formula>"Indicador Completado"</formula>
    </cfRule>
    <cfRule type="cellIs" dxfId="7293" priority="155" operator="equal">
      <formula>"Meta no Conseguida"</formula>
    </cfRule>
  </conditionalFormatting>
  <conditionalFormatting sqref="G20">
    <cfRule type="cellIs" dxfId="7292" priority="110" operator="equal">
      <formula>"Meta Conseguida"</formula>
    </cfRule>
    <cfRule type="cellIs" dxfId="7291" priority="111" operator="equal">
      <formula>"Meta non Conseguida"</formula>
    </cfRule>
  </conditionalFormatting>
  <conditionalFormatting sqref="G21">
    <cfRule type="cellIs" dxfId="7290" priority="151" operator="equal">
      <formula>"Indicador Completado"</formula>
    </cfRule>
    <cfRule type="cellIs" dxfId="7289" priority="152" operator="equal">
      <formula>"Meta no Conseguida"</formula>
    </cfRule>
  </conditionalFormatting>
  <conditionalFormatting sqref="G22">
    <cfRule type="cellIs" dxfId="7288" priority="167" operator="equal">
      <formula>"Meta non Conseguida"</formula>
    </cfRule>
  </conditionalFormatting>
  <conditionalFormatting sqref="G22:G23">
    <cfRule type="cellIs" dxfId="7287" priority="166" operator="equal">
      <formula>"Meta Conseguida"</formula>
    </cfRule>
  </conditionalFormatting>
  <conditionalFormatting sqref="G23">
    <cfRule type="cellIs" dxfId="7286" priority="189" operator="equal">
      <formula>"Meta no Conseguida"</formula>
    </cfRule>
  </conditionalFormatting>
  <conditionalFormatting sqref="G26">
    <cfRule type="cellIs" dxfId="7285" priority="138" operator="equal">
      <formula>"Meta Totalmente Alcanzada"</formula>
    </cfRule>
    <cfRule type="cellIs" dxfId="7284" priority="139" operator="equal">
      <formula>"Meta Parcialmente Alcanzada"</formula>
    </cfRule>
    <cfRule type="cellIs" dxfId="7283" priority="140" operator="equal">
      <formula>"Ningunha Meta Alcanzada"</formula>
    </cfRule>
  </conditionalFormatting>
  <conditionalFormatting sqref="G27:G32 K27:K32 O27:O32">
    <cfRule type="cellIs" dxfId="7282" priority="144" operator="equal">
      <formula>"Introducir resultado"</formula>
    </cfRule>
    <cfRule type="cellIs" dxfId="7281" priority="145" operator="equal">
      <formula>"Meta Conseguida"</formula>
    </cfRule>
    <cfRule type="cellIs" dxfId="7280" priority="146" operator="equal">
      <formula>"Meta non Conseguida"</formula>
    </cfRule>
  </conditionalFormatting>
  <conditionalFormatting sqref="J7">
    <cfRule type="cellIs" dxfId="7279" priority="125" operator="equal">
      <formula>0</formula>
    </cfRule>
  </conditionalFormatting>
  <conditionalFormatting sqref="J10">
    <cfRule type="cellIs" dxfId="7278" priority="133" operator="greaterThan">
      <formula>I10</formula>
    </cfRule>
    <cfRule type="cellIs" dxfId="7277" priority="134" operator="lessThanOrEqual">
      <formula>I10</formula>
    </cfRule>
  </conditionalFormatting>
  <conditionalFormatting sqref="J10:J20">
    <cfRule type="cellIs" dxfId="7276" priority="43" operator="equal">
      <formula>0</formula>
    </cfRule>
  </conditionalFormatting>
  <conditionalFormatting sqref="J11">
    <cfRule type="cellIs" dxfId="7275" priority="75" operator="lessThan">
      <formula>I11</formula>
    </cfRule>
    <cfRule type="cellIs" dxfId="7274" priority="76" operator="greaterThanOrEqual">
      <formula>I11</formula>
    </cfRule>
  </conditionalFormatting>
  <conditionalFormatting sqref="J15">
    <cfRule type="cellIs" dxfId="7273" priority="69" operator="lessThan">
      <formula>I15</formula>
    </cfRule>
    <cfRule type="cellIs" dxfId="7272" priority="70" operator="greaterThanOrEqual">
      <formula>I15</formula>
    </cfRule>
  </conditionalFormatting>
  <conditionalFormatting sqref="J20">
    <cfRule type="cellIs" dxfId="7271" priority="44" operator="lessThan">
      <formula>I20</formula>
    </cfRule>
    <cfRule type="cellIs" dxfId="7270" priority="45" operator="greaterThanOrEqual">
      <formula>I20</formula>
    </cfRule>
  </conditionalFormatting>
  <conditionalFormatting sqref="J21:J22">
    <cfRule type="cellIs" dxfId="7269" priority="64" operator="equal">
      <formula>0</formula>
    </cfRule>
  </conditionalFormatting>
  <conditionalFormatting sqref="J22">
    <cfRule type="cellIs" dxfId="7268" priority="65" operator="lessThan">
      <formula>I22</formula>
    </cfRule>
    <cfRule type="cellIs" dxfId="7267" priority="66" operator="greaterThanOrEqual">
      <formula>I22</formula>
    </cfRule>
  </conditionalFormatting>
  <conditionalFormatting sqref="J26">
    <cfRule type="cellIs" dxfId="7266" priority="100" operator="equal">
      <formula>0</formula>
    </cfRule>
    <cfRule type="cellIs" dxfId="7265" priority="101" operator="lessThan">
      <formula>$E26</formula>
    </cfRule>
    <cfRule type="cellIs" dxfId="7264" priority="102" operator="greaterThanOrEqual">
      <formula>$E26</formula>
    </cfRule>
  </conditionalFormatting>
  <conditionalFormatting sqref="K7">
    <cfRule type="cellIs" dxfId="7263" priority="122" operator="equal">
      <formula>"Introducir resultado"</formula>
    </cfRule>
    <cfRule type="cellIs" dxfId="7262" priority="123" operator="equal">
      <formula>"Resultado Introducido"</formula>
    </cfRule>
    <cfRule type="cellIs" dxfId="7261" priority="124" operator="equal">
      <formula>"Meta no Conseguida"</formula>
    </cfRule>
  </conditionalFormatting>
  <conditionalFormatting sqref="K10:K11">
    <cfRule type="cellIs" dxfId="7260" priority="72" operator="equal">
      <formula>"Meta Conseguida"</formula>
    </cfRule>
    <cfRule type="cellIs" dxfId="7259" priority="73" operator="equal">
      <formula>"Meta non Conseguida"</formula>
    </cfRule>
  </conditionalFormatting>
  <conditionalFormatting sqref="K10:K23">
    <cfRule type="cellIs" dxfId="7258" priority="40" operator="equal">
      <formula>"Introducir resultado"</formula>
    </cfRule>
  </conditionalFormatting>
  <conditionalFormatting sqref="K12:K14">
    <cfRule type="cellIs" dxfId="7257" priority="59" operator="equal">
      <formula>"Resultado Introducido"</formula>
    </cfRule>
    <cfRule type="cellIs" dxfId="7256" priority="60" operator="equal">
      <formula>"Meta no Conseguida"</formula>
    </cfRule>
  </conditionalFormatting>
  <conditionalFormatting sqref="K15">
    <cfRule type="cellIs" dxfId="7255" priority="47" operator="equal">
      <formula>"Meta Conseguida"</formula>
    </cfRule>
    <cfRule type="cellIs" dxfId="7254" priority="48" operator="equal">
      <formula>"Meta non Conseguida"</formula>
    </cfRule>
  </conditionalFormatting>
  <conditionalFormatting sqref="K16:K19">
    <cfRule type="cellIs" dxfId="7253" priority="53" operator="equal">
      <formula>"Indicador Completado"</formula>
    </cfRule>
    <cfRule type="cellIs" dxfId="7252" priority="54" operator="equal">
      <formula>"Meta no Conseguida"</formula>
    </cfRule>
  </conditionalFormatting>
  <conditionalFormatting sqref="K20">
    <cfRule type="cellIs" dxfId="7251" priority="41" operator="equal">
      <formula>"Meta Conseguida"</formula>
    </cfRule>
    <cfRule type="cellIs" dxfId="7250" priority="42" operator="equal">
      <formula>"Meta non Conseguida"</formula>
    </cfRule>
  </conditionalFormatting>
  <conditionalFormatting sqref="K21">
    <cfRule type="cellIs" dxfId="7249" priority="50" operator="equal">
      <formula>"Indicador Completado"</formula>
    </cfRule>
    <cfRule type="cellIs" dxfId="7248" priority="51" operator="equal">
      <formula>"Meta no Conseguida"</formula>
    </cfRule>
  </conditionalFormatting>
  <conditionalFormatting sqref="K22">
    <cfRule type="cellIs" dxfId="7247" priority="63" operator="equal">
      <formula>"Meta non Conseguida"</formula>
    </cfRule>
  </conditionalFormatting>
  <conditionalFormatting sqref="K22:K23">
    <cfRule type="cellIs" dxfId="7246" priority="62" operator="equal">
      <formula>"Meta Conseguida"</formula>
    </cfRule>
  </conditionalFormatting>
  <conditionalFormatting sqref="K23">
    <cfRule type="cellIs" dxfId="7245" priority="184" operator="equal">
      <formula>"Meta no Conseguida"</formula>
    </cfRule>
  </conditionalFormatting>
  <conditionalFormatting sqref="K26">
    <cfRule type="cellIs" dxfId="7244" priority="97" operator="equal">
      <formula>"Meta Totalmente Alcanzada"</formula>
    </cfRule>
    <cfRule type="cellIs" dxfId="7243" priority="98" operator="equal">
      <formula>"Meta Parcialmente Alcanzada"</formula>
    </cfRule>
    <cfRule type="cellIs" dxfId="7242" priority="99" operator="equal">
      <formula>"Ningunha Meta Alcanzada"</formula>
    </cfRule>
  </conditionalFormatting>
  <conditionalFormatting sqref="N7">
    <cfRule type="cellIs" dxfId="7241" priority="121" operator="equal">
      <formula>0</formula>
    </cfRule>
  </conditionalFormatting>
  <conditionalFormatting sqref="N10">
    <cfRule type="cellIs" dxfId="7240" priority="83" operator="greaterThan">
      <formula>M10</formula>
    </cfRule>
    <cfRule type="cellIs" dxfId="7239" priority="84" operator="lessThanOrEqual">
      <formula>M10</formula>
    </cfRule>
  </conditionalFormatting>
  <conditionalFormatting sqref="N10:N20">
    <cfRule type="cellIs" dxfId="7238" priority="4" operator="equal">
      <formula>0</formula>
    </cfRule>
  </conditionalFormatting>
  <conditionalFormatting sqref="N11">
    <cfRule type="cellIs" dxfId="7237" priority="36" operator="lessThan">
      <formula>M11</formula>
    </cfRule>
    <cfRule type="cellIs" dxfId="7236" priority="37" operator="greaterThanOrEqual">
      <formula>M11</formula>
    </cfRule>
  </conditionalFormatting>
  <conditionalFormatting sqref="N15">
    <cfRule type="cellIs" dxfId="7235" priority="30" operator="lessThan">
      <formula>M15</formula>
    </cfRule>
    <cfRule type="cellIs" dxfId="7234" priority="31" operator="greaterThanOrEqual">
      <formula>M15</formula>
    </cfRule>
  </conditionalFormatting>
  <conditionalFormatting sqref="N20">
    <cfRule type="cellIs" dxfId="7233" priority="5" operator="lessThan">
      <formula>M20</formula>
    </cfRule>
    <cfRule type="cellIs" dxfId="7232" priority="6" operator="greaterThanOrEqual">
      <formula>M20</formula>
    </cfRule>
  </conditionalFormatting>
  <conditionalFormatting sqref="N21:N22">
    <cfRule type="cellIs" dxfId="7231" priority="25" operator="equal">
      <formula>0</formula>
    </cfRule>
  </conditionalFormatting>
  <conditionalFormatting sqref="N22">
    <cfRule type="cellIs" dxfId="7230" priority="26" operator="lessThan">
      <formula>M22</formula>
    </cfRule>
    <cfRule type="cellIs" dxfId="7229" priority="27" operator="greaterThanOrEqual">
      <formula>M22</formula>
    </cfRule>
  </conditionalFormatting>
  <conditionalFormatting sqref="N26">
    <cfRule type="cellIs" dxfId="7228" priority="88" operator="equal">
      <formula>0</formula>
    </cfRule>
    <cfRule type="cellIs" dxfId="7227" priority="89" operator="lessThan">
      <formula>$E26</formula>
    </cfRule>
    <cfRule type="cellIs" dxfId="7226" priority="90" operator="greaterThanOrEqual">
      <formula>$E26</formula>
    </cfRule>
  </conditionalFormatting>
  <conditionalFormatting sqref="O7">
    <cfRule type="cellIs" dxfId="7225" priority="118" operator="equal">
      <formula>"Introducir resultado"</formula>
    </cfRule>
    <cfRule type="cellIs" dxfId="7224" priority="119" operator="equal">
      <formula>"Resultado Introducido"</formula>
    </cfRule>
    <cfRule type="cellIs" dxfId="7223" priority="120" operator="equal">
      <formula>"Meta no Conseguida"</formula>
    </cfRule>
  </conditionalFormatting>
  <conditionalFormatting sqref="O10:O11">
    <cfRule type="cellIs" dxfId="7222" priority="33" operator="equal">
      <formula>"Meta Conseguida"</formula>
    </cfRule>
    <cfRule type="cellIs" dxfId="7221" priority="34" operator="equal">
      <formula>"Meta non Conseguida"</formula>
    </cfRule>
  </conditionalFormatting>
  <conditionalFormatting sqref="O10:O22">
    <cfRule type="cellIs" dxfId="7220" priority="1" operator="equal">
      <formula>"Introducir resultado"</formula>
    </cfRule>
  </conditionalFormatting>
  <conditionalFormatting sqref="O12:O14">
    <cfRule type="cellIs" dxfId="7219" priority="20" operator="equal">
      <formula>"Resultado Introducido"</formula>
    </cfRule>
    <cfRule type="cellIs" dxfId="7218" priority="21" operator="equal">
      <formula>"Meta no Conseguida"</formula>
    </cfRule>
  </conditionalFormatting>
  <conditionalFormatting sqref="O15">
    <cfRule type="cellIs" dxfId="7217" priority="8" operator="equal">
      <formula>"Meta Conseguida"</formula>
    </cfRule>
    <cfRule type="cellIs" dxfId="7216" priority="9" operator="equal">
      <formula>"Meta non Conseguida"</formula>
    </cfRule>
  </conditionalFormatting>
  <conditionalFormatting sqref="O16:O19">
    <cfRule type="cellIs" dxfId="7215" priority="14" operator="equal">
      <formula>"Indicador Completado"</formula>
    </cfRule>
    <cfRule type="cellIs" dxfId="7214" priority="15" operator="equal">
      <formula>"Meta no Conseguida"</formula>
    </cfRule>
  </conditionalFormatting>
  <conditionalFormatting sqref="O20">
    <cfRule type="cellIs" dxfId="7213" priority="2" operator="equal">
      <formula>"Meta Conseguida"</formula>
    </cfRule>
    <cfRule type="cellIs" dxfId="7212" priority="3" operator="equal">
      <formula>"Meta non Conseguida"</formula>
    </cfRule>
  </conditionalFormatting>
  <conditionalFormatting sqref="O21">
    <cfRule type="cellIs" dxfId="7211" priority="11" operator="equal">
      <formula>"Indicador Completado"</formula>
    </cfRule>
    <cfRule type="cellIs" dxfId="7210" priority="12" operator="equal">
      <formula>"Meta no Conseguida"</formula>
    </cfRule>
  </conditionalFormatting>
  <conditionalFormatting sqref="O22">
    <cfRule type="cellIs" dxfId="7209" priority="23" operator="equal">
      <formula>"Meta Conseguida"</formula>
    </cfRule>
    <cfRule type="cellIs" dxfId="7208" priority="24" operator="equal">
      <formula>"Meta non Conseguida"</formula>
    </cfRule>
  </conditionalFormatting>
  <conditionalFormatting sqref="O26">
    <cfRule type="cellIs" dxfId="7207" priority="85" operator="equal">
      <formula>"Meta Totalmente Alcanzada"</formula>
    </cfRule>
    <cfRule type="cellIs" dxfId="7206" priority="86" operator="equal">
      <formula>"Meta Parcialmente Alcanzada"</formula>
    </cfRule>
    <cfRule type="cellIs" dxfId="7205" priority="87" operator="equal">
      <formula>"Ningunha Meta Alcanzada"</formula>
    </cfRule>
  </conditionalFormatting>
  <pageMargins left="0.70866141732283505" right="0.70866141732283505" top="0.74803149606299202" bottom="0.74803149606299202" header="0.31496062992126" footer="0.31496062992126"/>
  <pageSetup paperSize="9" scale="51"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O105"/>
  <sheetViews>
    <sheetView zoomScale="85" zoomScaleNormal="85" workbookViewId="0">
      <pane ySplit="5" topLeftCell="A31" activePane="bottomLeft" state="frozen"/>
      <selection activeCell="D7" sqref="D7:D36"/>
      <selection pane="bottomLeft" activeCell="I81" sqref="I81"/>
    </sheetView>
  </sheetViews>
  <sheetFormatPr baseColWidth="10" defaultColWidth="11.44140625" defaultRowHeight="14.4"/>
  <cols>
    <col min="1" max="1" width="5.6640625" style="3" customWidth="1"/>
    <col min="2" max="2" width="38.6640625" style="1" customWidth="1"/>
    <col min="3" max="3" width="33.6640625" style="1" hidden="1" customWidth="1"/>
    <col min="4" max="4" width="73.6640625" style="1" hidden="1" customWidth="1"/>
    <col min="5" max="5" width="12.6640625" style="3" customWidth="1"/>
    <col min="6" max="6" width="12.6640625" style="19" customWidth="1"/>
    <col min="7" max="7" width="26.6640625" style="1" customWidth="1"/>
    <col min="8" max="8" width="1.6640625" style="2" customWidth="1"/>
    <col min="9" max="10" width="12.6640625" style="2" customWidth="1"/>
    <col min="11" max="11" width="26.6640625" style="2" customWidth="1"/>
    <col min="12" max="12" width="1.6640625" style="2" customWidth="1"/>
    <col min="13" max="13" width="11.44140625" style="2"/>
    <col min="14" max="14" width="12.5546875" style="2" bestFit="1" customWidth="1"/>
    <col min="15" max="15" width="26.6640625" style="2" customWidth="1"/>
    <col min="16" max="16384" width="11.44140625" style="2"/>
  </cols>
  <sheetData>
    <row r="1" spans="1:15" ht="15" thickBot="1">
      <c r="E1" s="1"/>
      <c r="F1" s="1"/>
    </row>
    <row r="2" spans="1:15" s="1" customFormat="1" ht="29.25" customHeight="1" thickBot="1">
      <c r="A2" s="552" t="s">
        <v>250</v>
      </c>
      <c r="B2" s="553"/>
      <c r="C2" s="553"/>
      <c r="D2" s="553"/>
      <c r="E2" s="553"/>
      <c r="F2" s="553"/>
      <c r="G2" s="554"/>
    </row>
    <row r="3" spans="1:15" s="1" customFormat="1" ht="6" customHeight="1" thickBot="1">
      <c r="A3" s="65"/>
      <c r="B3" s="65"/>
      <c r="C3" s="65"/>
      <c r="D3" s="65"/>
      <c r="E3" s="65"/>
      <c r="F3" s="24"/>
      <c r="G3" s="65"/>
      <c r="I3" s="65"/>
      <c r="J3" s="24"/>
      <c r="K3" s="65"/>
    </row>
    <row r="4" spans="1:15" ht="36.75" customHeight="1" thickBot="1">
      <c r="A4" s="547" t="s">
        <v>144</v>
      </c>
      <c r="B4" s="548"/>
      <c r="C4" s="555" t="s">
        <v>95</v>
      </c>
      <c r="D4" s="551"/>
      <c r="E4" s="549" t="s">
        <v>691</v>
      </c>
      <c r="F4" s="550"/>
      <c r="G4" s="551"/>
      <c r="I4" s="549" t="str">
        <f>+Centro!I4</f>
        <v>Curso 24-25</v>
      </c>
      <c r="J4" s="550"/>
      <c r="K4" s="551"/>
      <c r="M4" s="549" t="str">
        <f>+Centro!M4</f>
        <v>Curso 25-26</v>
      </c>
      <c r="N4" s="550"/>
      <c r="O4" s="551"/>
    </row>
    <row r="5" spans="1:15" ht="39" customHeight="1" thickBot="1">
      <c r="A5" s="188" t="s">
        <v>145</v>
      </c>
      <c r="B5" s="188" t="s">
        <v>86</v>
      </c>
      <c r="C5" s="188" t="s">
        <v>96</v>
      </c>
      <c r="D5" s="458" t="s">
        <v>156</v>
      </c>
      <c r="E5" s="188" t="s">
        <v>1</v>
      </c>
      <c r="F5" s="299" t="s">
        <v>2</v>
      </c>
      <c r="G5" s="62" t="s">
        <v>275</v>
      </c>
      <c r="I5" s="188" t="s">
        <v>1</v>
      </c>
      <c r="J5" s="299" t="s">
        <v>2</v>
      </c>
      <c r="K5" s="62" t="s">
        <v>275</v>
      </c>
      <c r="M5" s="188" t="s">
        <v>1</v>
      </c>
      <c r="N5" s="299" t="s">
        <v>2</v>
      </c>
      <c r="O5" s="62" t="s">
        <v>275</v>
      </c>
    </row>
    <row r="6" spans="1:15" s="53" customFormat="1" ht="18.75" customHeight="1">
      <c r="A6" s="31" t="s">
        <v>0</v>
      </c>
      <c r="B6" s="32"/>
      <c r="C6" s="32"/>
      <c r="D6" s="459"/>
      <c r="E6" s="33"/>
      <c r="F6" s="33"/>
      <c r="G6" s="34"/>
      <c r="I6" s="33"/>
      <c r="J6" s="33"/>
      <c r="K6" s="34"/>
      <c r="M6" s="33"/>
      <c r="N6" s="33"/>
      <c r="O6" s="34"/>
    </row>
    <row r="7" spans="1:15" ht="55.2">
      <c r="A7" s="106" t="s">
        <v>167</v>
      </c>
      <c r="B7" s="98" t="s">
        <v>293</v>
      </c>
      <c r="C7" s="98" t="s">
        <v>321</v>
      </c>
      <c r="D7" s="487" t="s">
        <v>682</v>
      </c>
      <c r="F7" s="390">
        <v>80</v>
      </c>
      <c r="G7" s="89" t="str">
        <f>+IF(AND(ISBLANK(I7),ISBLANK(F7)),"Introducir Meta e Resultado",IF(ISBLANK(I7),"Introducir Meta",IF(ISBLANK(F7),"Introducir Resultado",IF(F7&gt;=I7,"Meta Conseguida","Meta Non Conseguida"))))</f>
        <v>Meta Conseguida</v>
      </c>
      <c r="I7" s="530">
        <v>0.9</v>
      </c>
      <c r="J7" s="390"/>
      <c r="K7" s="89" t="str">
        <f>+IF(AND(ISBLANK(#REF!),ISBLANK(J7)),"Introducir Meta e Resultado",IF(ISBLANK(#REF!),"Introducir Meta",IF(ISBLANK(J7),"Introducir Resultado",IF(J7&gt;=#REF!,"Meta Conseguida","Meta Non Conseguida"))))</f>
        <v>Introducir Resultado</v>
      </c>
      <c r="N7" s="390"/>
      <c r="O7" s="89" t="str">
        <f>+IF(AND(ISBLANK(#REF!),ISBLANK(N7)),"Introducir Meta e Resultado",IF(ISBLANK(#REF!),"Introducir Meta",IF(ISBLANK(N7),"Introducir Resultado",IF(N7&gt;=#REF!,"Meta Conseguida","Meta Non Conseguida"))))</f>
        <v>Introducir Resultado</v>
      </c>
    </row>
    <row r="8" spans="1:15" ht="36">
      <c r="A8" s="110" t="s">
        <v>3</v>
      </c>
      <c r="B8" s="66" t="s">
        <v>73</v>
      </c>
      <c r="C8" s="66" t="s">
        <v>4</v>
      </c>
      <c r="D8" s="460" t="s">
        <v>352</v>
      </c>
      <c r="E8" s="175">
        <f>+COUNTA(E9:E10)</f>
        <v>0</v>
      </c>
      <c r="F8" s="433">
        <f>+COUNTIF(G9:G10,"Meta Conseguida")</f>
        <v>0</v>
      </c>
      <c r="G8" s="92" t="str">
        <f>+IF(F8=0,"Ningunha Meta Alcanzada",IF(F8&gt;=E8,"Meta Totalmente Alcanzada",IF(F8&gt;0,"Meta Parcialmente Alcanzada")))</f>
        <v>Ningunha Meta Alcanzada</v>
      </c>
      <c r="H8" s="301"/>
      <c r="I8" s="175">
        <f>+COUNTA(I9:I10)</f>
        <v>2</v>
      </c>
      <c r="J8" s="433">
        <f>+COUNTIF(K9:K10,"Meta Conseguida")</f>
        <v>0</v>
      </c>
      <c r="K8" s="92" t="str">
        <f>+IF(J8=0,"Ningunha Meta Alcanzada",IF(J8&gt;=I8,"Meta Totalmente Alcanzada",IF(J8&gt;0,"Meta Parcialmente Alcanzada")))</f>
        <v>Ningunha Meta Alcanzada</v>
      </c>
      <c r="M8" s="175">
        <f>+COUNTA(M9:M10)</f>
        <v>0</v>
      </c>
      <c r="N8" s="433">
        <f>+COUNTIF(O9:O10,"Meta Conseguida")</f>
        <v>0</v>
      </c>
      <c r="O8" s="92" t="str">
        <f>+IF(N8=0,"Ningunha Meta Alcanzada",IF(N8&gt;=M8,"Meta Totalmente Alcanzada",IF(N8&gt;0,"Meta Parcialmente Alcanzada")))</f>
        <v>Ningunha Meta Alcanzada</v>
      </c>
    </row>
    <row r="9" spans="1:15" ht="69">
      <c r="A9" s="59" t="s">
        <v>68</v>
      </c>
      <c r="B9" s="68" t="s">
        <v>329</v>
      </c>
      <c r="C9" s="68" t="s">
        <v>4</v>
      </c>
      <c r="D9" s="461" t="s">
        <v>501</v>
      </c>
      <c r="E9" s="391"/>
      <c r="F9" s="392">
        <v>9</v>
      </c>
      <c r="G9" s="90" t="str">
        <f>+IF(AND(ISBLANK(E9),ISBLANK(F9)),"Introducir Meta e Resultado",IF(ISBLANK(E9),"Introducir Meta",IF(ISBLANK(F9),"Introducir Resultado",IF(F9&gt;=E9,"Meta Conseguida","Meta Non Conseguida"))))</f>
        <v>Introducir Meta</v>
      </c>
      <c r="I9" s="391">
        <v>11</v>
      </c>
      <c r="J9" s="392"/>
      <c r="K9" s="90" t="str">
        <f>+IF(AND(ISBLANK(I9),ISBLANK(J9)),"Introducir Meta e Resultado",IF(ISBLANK(I9),"Introducir Meta",IF(ISBLANK(J9),"Introducir Resultado",IF(J9&gt;=I9,"Meta Conseguida","Meta Non Conseguida"))))</f>
        <v>Introducir Resultado</v>
      </c>
      <c r="M9" s="391"/>
      <c r="N9" s="392"/>
      <c r="O9" s="90" t="str">
        <f>+IF(AND(ISBLANK(M9),ISBLANK(N9)),"Introducir Meta e Resultado",IF(ISBLANK(M9),"Introducir Meta",IF(ISBLANK(N9),"Introducir Resultado",IF(N9&gt;=M9,"Meta Conseguida","Meta Non Conseguida"))))</f>
        <v>Introducir Meta e Resultado</v>
      </c>
    </row>
    <row r="10" spans="1:15" ht="55.2">
      <c r="A10" s="60" t="s">
        <v>69</v>
      </c>
      <c r="B10" s="67" t="s">
        <v>176</v>
      </c>
      <c r="C10" s="67" t="s">
        <v>4</v>
      </c>
      <c r="D10" s="462" t="s">
        <v>330</v>
      </c>
      <c r="E10" s="393"/>
      <c r="F10" s="434">
        <f>+IFERROR(F$9/F$87,0)</f>
        <v>2.4725274725274724E-2</v>
      </c>
      <c r="G10" s="91" t="str">
        <f>+IF(AND(ISBLANK(E10),ISBLANK(F10)),"Introducir Meta e Resultado",IF(ISBLANK(E10),"Introducir Meta",IF(ISBLANK(F10),"Introducir Resultado",IF(F10&gt;=E10,"Meta Conseguida","Meta Non Conseguida"))))</f>
        <v>Introducir Meta</v>
      </c>
      <c r="I10" s="535">
        <v>3.2500000000000001E-2</v>
      </c>
      <c r="J10" s="434"/>
      <c r="K10" s="91" t="str">
        <f>+IF(AND(ISBLANK(I10),ISBLANK(J10)),"Introducir Meta e Resultado",IF(ISBLANK(I10),"Introducir Meta",IF(ISBLANK(J10),"Introducir Resultado",IF(J10&gt;=I10,"Meta Conseguida","Meta Non Conseguida"))))</f>
        <v>Introducir Resultado</v>
      </c>
      <c r="M10" s="393"/>
      <c r="N10" s="434">
        <f>+IFERROR(N$9/N$87,0)</f>
        <v>0</v>
      </c>
      <c r="O10" s="91" t="str">
        <f>+IF(AND(ISBLANK(M10),ISBLANK(N10)),"Introducir Meta e Resultado",IF(ISBLANK(M10),"Introducir Meta",IF(ISBLANK(N10),"Introducir Resultado",IF(N10&gt;=M10,"Meta Conseguida","Meta Non Conseguida"))))</f>
        <v>Introducir Meta</v>
      </c>
    </row>
    <row r="11" spans="1:15" ht="27.6">
      <c r="A11" s="106" t="s">
        <v>5</v>
      </c>
      <c r="B11" s="98" t="s">
        <v>70</v>
      </c>
      <c r="C11" s="98" t="s">
        <v>197</v>
      </c>
      <c r="D11" s="463" t="s">
        <v>353</v>
      </c>
      <c r="E11" s="435">
        <f>+F11+COUNTIF(G$7:G$10,"Meta non Conseguida")+COUNTIF(G$12:G$102,"Meta non Conseguida")</f>
        <v>20</v>
      </c>
      <c r="F11" s="436">
        <f>+COUNTIF(G$6:G$10,"Meta Conseguida")+COUNTIF(G$12:G$102,"Meta Conseguida")</f>
        <v>12</v>
      </c>
      <c r="G11" s="437">
        <f>+IFERROR(F11/E11,"Introducir Meta")</f>
        <v>0.6</v>
      </c>
      <c r="I11" s="435">
        <f>+J11+COUNTIF(K$7:K$10,"Meta non Conseguida")+COUNTIF(K$12:K$102,"Meta non Conseguida")</f>
        <v>0</v>
      </c>
      <c r="J11" s="436">
        <f>+COUNTIF(K$6:K$10,"Meta Conseguida")+COUNTIF(K$12:K$102,"Meta Conseguida")</f>
        <v>0</v>
      </c>
      <c r="K11" s="437" t="str">
        <f>+IFERROR(J11/I11,"Introducir Meta")</f>
        <v>Introducir Meta</v>
      </c>
      <c r="M11" s="435">
        <f>+N11+COUNTIF(O$7:O$10,"Meta non Conseguida")+COUNTIF(O$12:O$102,"Meta non Conseguida")</f>
        <v>0</v>
      </c>
      <c r="N11" s="436">
        <f>+COUNTIF(O$6:O$10,"Meta Conseguida")+COUNTIF(O$12:O$102,"Meta Conseguida")</f>
        <v>0</v>
      </c>
      <c r="O11" s="437" t="str">
        <f>+IFERROR(N11/M11,"Introducir Meta")</f>
        <v>Introducir Meta</v>
      </c>
    </row>
    <row r="12" spans="1:15" ht="36">
      <c r="A12" s="110" t="s">
        <v>67</v>
      </c>
      <c r="B12" s="66" t="s">
        <v>354</v>
      </c>
      <c r="C12" s="66" t="s">
        <v>7</v>
      </c>
      <c r="D12" s="460" t="s">
        <v>355</v>
      </c>
      <c r="E12" s="175">
        <f>+COUNTA(E13:E14)</f>
        <v>0</v>
      </c>
      <c r="F12" s="433">
        <f>+COUNTIF(G13:G14,"Meta Conseguida")</f>
        <v>0</v>
      </c>
      <c r="G12" s="92" t="str">
        <f>+IF(F12=0,"Ningunha Meta Alcanzada",IF(F12&gt;=E12,"Meta Totalmente Alcanzada",IF(F12&gt;0,"Meta Parcialmente Alcanzada")))</f>
        <v>Ningunha Meta Alcanzada</v>
      </c>
      <c r="H12" s="301"/>
      <c r="I12" s="175">
        <f>+COUNTA(I13:I14)</f>
        <v>2</v>
      </c>
      <c r="J12" s="433">
        <f>+COUNTIF(K13:K14,"Meta Conseguida")</f>
        <v>0</v>
      </c>
      <c r="K12" s="92" t="str">
        <f>+IF(J12=0,"Ningunha Meta Alcanzada",IF(J12&gt;=I12,"Meta Totalmente Alcanzada",IF(J12&gt;0,"Meta Parcialmente Alcanzada")))</f>
        <v>Ningunha Meta Alcanzada</v>
      </c>
      <c r="M12" s="175">
        <f>+COUNTA(M13:M14)</f>
        <v>0</v>
      </c>
      <c r="N12" s="433">
        <f>+COUNTIF(O13:O14,"Meta Conseguida")</f>
        <v>0</v>
      </c>
      <c r="O12" s="92" t="str">
        <f>+IF(N12=0,"Ningunha Meta Alcanzada",IF(N12&gt;=M12,"Meta Totalmente Alcanzada",IF(N12&gt;0,"Meta Parcialmente Alcanzada")))</f>
        <v>Ningunha Meta Alcanzada</v>
      </c>
    </row>
    <row r="13" spans="1:15" ht="69">
      <c r="A13" s="59" t="s">
        <v>173</v>
      </c>
      <c r="B13" s="68" t="s">
        <v>177</v>
      </c>
      <c r="C13" s="68" t="s">
        <v>7</v>
      </c>
      <c r="D13" s="461" t="s">
        <v>502</v>
      </c>
      <c r="E13" s="391"/>
      <c r="F13" s="392">
        <v>14</v>
      </c>
      <c r="G13" s="90" t="str">
        <f>+IF(AND(ISBLANK(E13),ISBLANK(F13)),"Introducir Meta e Resultado",IF(ISBLANK(E13),"Introducir Meta",IF(ISBLANK(F13),"Introducir Resultado",IF(F13&gt;=E13,"Meta Conseguida","Meta Non Conseguida"))))</f>
        <v>Introducir Meta</v>
      </c>
      <c r="I13" s="391">
        <v>11</v>
      </c>
      <c r="J13" s="392"/>
      <c r="K13" s="90" t="str">
        <f>+IF(AND(ISBLANK(I13),ISBLANK(J13)),"Introducir Meta e Resultado",IF(ISBLANK(I13),"Introducir Meta",IF(ISBLANK(J13),"Introducir Resultado",IF(J13&gt;=I13,"Meta Conseguida","Meta Non Conseguida"))))</f>
        <v>Introducir Resultado</v>
      </c>
      <c r="M13" s="391"/>
      <c r="N13" s="392"/>
      <c r="O13" s="90" t="str">
        <f>+IF(AND(ISBLANK(M13),ISBLANK(N13)),"Introducir Meta e Resultado",IF(ISBLANK(M13),"Introducir Meta",IF(ISBLANK(N13),"Introducir Resultado",IF(N13&gt;=M13,"Meta Conseguida","Meta Non Conseguida"))))</f>
        <v>Introducir Meta e Resultado</v>
      </c>
    </row>
    <row r="14" spans="1:15" ht="41.4">
      <c r="A14" s="60" t="s">
        <v>356</v>
      </c>
      <c r="B14" s="67" t="s">
        <v>111</v>
      </c>
      <c r="C14" s="67" t="s">
        <v>7</v>
      </c>
      <c r="D14" s="462" t="s">
        <v>357</v>
      </c>
      <c r="E14" s="393"/>
      <c r="F14" s="438">
        <f>+IFERROR(F$13/F$88,0)</f>
        <v>0.19444444444444445</v>
      </c>
      <c r="G14" s="91" t="str">
        <f>+IF(AND(ISBLANK(E14),ISBLANK(F14)),"Introducir Meta e Resultado",IF(ISBLANK(E14),"Introducir Meta",IF(ISBLANK(F14),"Introducir Resultado",IF(F14&gt;=E14,"Meta Conseguida","Meta Non Conseguida"))))</f>
        <v>Introducir Meta</v>
      </c>
      <c r="I14" s="393">
        <v>0.15</v>
      </c>
      <c r="J14" s="438"/>
      <c r="K14" s="91" t="str">
        <f>+IF(AND(ISBLANK(I14),ISBLANK(J14)),"Introducir Meta e Resultado",IF(ISBLANK(I14),"Introducir Meta",IF(ISBLANK(J14),"Introducir Resultado",IF(J14&gt;=I14,"Meta Conseguida","Meta Non Conseguida"))))</f>
        <v>Introducir Resultado</v>
      </c>
      <c r="M14" s="393"/>
      <c r="N14" s="438">
        <f>+IFERROR(N$13/N$88,0)</f>
        <v>0</v>
      </c>
      <c r="O14" s="91" t="str">
        <f>+IF(AND(ISBLANK(M14),ISBLANK(N14)),"Introducir Meta e Resultado",IF(ISBLANK(M14),"Introducir Meta",IF(ISBLANK(N14),"Introducir Resultado",IF(N14&gt;=M14,"Meta Conseguida","Meta Non Conseguida"))))</f>
        <v>Introducir Meta</v>
      </c>
    </row>
    <row r="15" spans="1:15" ht="27.6">
      <c r="A15" s="106" t="s">
        <v>385</v>
      </c>
      <c r="B15" s="98" t="s">
        <v>386</v>
      </c>
      <c r="C15" s="98" t="s">
        <v>7</v>
      </c>
      <c r="D15" s="464" t="s">
        <v>387</v>
      </c>
      <c r="E15" s="394" t="s">
        <v>165</v>
      </c>
      <c r="F15" s="395">
        <v>6.9444444444444448E-2</v>
      </c>
      <c r="G15" s="92" t="str">
        <f>+IF(ISBLANK(F15),"Introducir Resultado","Resultado Introducido")</f>
        <v>Resultado Introducido</v>
      </c>
      <c r="I15" s="385" t="s">
        <v>165</v>
      </c>
      <c r="J15" s="395"/>
      <c r="K15" s="92" t="str">
        <f>+IF(ISBLANK(J15),"Introducir Resultado","Resultado Introducido")</f>
        <v>Introducir Resultado</v>
      </c>
      <c r="M15" s="394" t="s">
        <v>165</v>
      </c>
      <c r="N15" s="395"/>
      <c r="O15" s="92" t="str">
        <f>+IF(ISBLANK(N15),"Introducir Resultado","Resultado Introducido")</f>
        <v>Introducir Resultado</v>
      </c>
    </row>
    <row r="16" spans="1:15" s="185" customFormat="1" ht="36">
      <c r="A16" s="110" t="s">
        <v>8</v>
      </c>
      <c r="B16" s="66" t="s">
        <v>112</v>
      </c>
      <c r="C16" s="66" t="s">
        <v>7</v>
      </c>
      <c r="D16" s="460" t="s">
        <v>358</v>
      </c>
      <c r="E16" s="396">
        <f>+COUNTA(E17:E18)</f>
        <v>0</v>
      </c>
      <c r="F16" s="397">
        <f>+COUNTIF(G17:G18,"Meta Conseguida")</f>
        <v>0</v>
      </c>
      <c r="G16" s="92" t="str">
        <f>+IF(F16=0,"Ningunha Meta Alcanzada",IF(F16&gt;=E16,"Meta Totalmente Alcanzada",IF(F16&gt;0,"Meta Parcialmente Alcanzada")))</f>
        <v>Ningunha Meta Alcanzada</v>
      </c>
      <c r="H16" s="301"/>
      <c r="I16" s="396">
        <f>+COUNTA(I17:I18)</f>
        <v>2</v>
      </c>
      <c r="J16" s="397">
        <f>+COUNTIF(K17:K18,"Meta Conseguida")</f>
        <v>0</v>
      </c>
      <c r="K16" s="92" t="str">
        <f>+IF(J16=0,"Ningunha Meta Alcanzada",IF(J16&gt;=I16,"Meta Totalmente Alcanzada",IF(J16&gt;0,"Meta Parcialmente Alcanzada")))</f>
        <v>Ningunha Meta Alcanzada</v>
      </c>
      <c r="L16" s="2"/>
      <c r="M16" s="396">
        <f>+COUNTA(M17:M18)</f>
        <v>0</v>
      </c>
      <c r="N16" s="397">
        <f>+COUNTIF(O17:O18,"Meta Conseguida")</f>
        <v>0</v>
      </c>
      <c r="O16" s="92" t="str">
        <f>+IF(N16=0,"Ningunha Meta Alcanzada",IF(N16&gt;=M16,"Meta Totalmente Alcanzada",IF(N16&gt;0,"Meta Parcialmente Alcanzada")))</f>
        <v>Ningunha Meta Alcanzada</v>
      </c>
    </row>
    <row r="17" spans="1:15" s="185" customFormat="1" ht="41.4">
      <c r="A17" s="59" t="s">
        <v>71</v>
      </c>
      <c r="B17" s="68" t="s">
        <v>223</v>
      </c>
      <c r="C17" s="68" t="s">
        <v>7</v>
      </c>
      <c r="D17" s="465" t="s">
        <v>331</v>
      </c>
      <c r="E17" s="391"/>
      <c r="F17" s="392">
        <v>9</v>
      </c>
      <c r="G17" s="90" t="str">
        <f>+IF(AND(ISBLANK(E17),ISBLANK(F17)),"Introducir Meta e Resultado",IF(ISBLANK(E17),"Introducir Meta",IF(ISBLANK(F17),"Introducir Resultado",IF(F17&gt;=E17,"Meta Conseguida","Meta Non Conseguida"))))</f>
        <v>Introducir Meta</v>
      </c>
      <c r="H17" s="2"/>
      <c r="I17" s="531">
        <v>11</v>
      </c>
      <c r="J17" s="392"/>
      <c r="K17" s="90" t="str">
        <f>+IF(AND(ISBLANK(I17),ISBLANK(J17)),"Introducir Meta e Resultado",IF(ISBLANK(I17),"Introducir Meta",IF(ISBLANK(J17),"Introducir Resultado",IF(J17&gt;=I17,"Meta Conseguida","Meta Non Conseguida"))))</f>
        <v>Introducir Resultado</v>
      </c>
      <c r="L17" s="301"/>
      <c r="M17" s="391"/>
      <c r="N17" s="392"/>
      <c r="O17" s="90" t="str">
        <f>+IF(AND(ISBLANK(M17),ISBLANK(N17)),"Introducir Meta e Resultado",IF(ISBLANK(M17),"Introducir Meta",IF(ISBLANK(N17),"Introducir Resultado",IF(N17&gt;=M17,"Meta Conseguida","Meta Non Conseguida"))))</f>
        <v>Introducir Meta e Resultado</v>
      </c>
    </row>
    <row r="18" spans="1:15" ht="41.4">
      <c r="A18" s="59" t="s">
        <v>72</v>
      </c>
      <c r="B18" s="68" t="s">
        <v>224</v>
      </c>
      <c r="C18" s="68" t="s">
        <v>7</v>
      </c>
      <c r="D18" s="465" t="s">
        <v>388</v>
      </c>
      <c r="E18" s="398"/>
      <c r="F18" s="439">
        <f>+IFERROR(F$17/F$88,0)</f>
        <v>0.125</v>
      </c>
      <c r="G18" s="90" t="str">
        <f>+IF(AND(ISBLANK(E18),ISBLANK(F18)),"Introducir Meta e Resultado",IF(ISBLANK(E18),"Introducir Meta",IF(ISBLANK(F18),"Introducir Resultado",IF(F18&gt;=E18,"Meta Conseguida","Meta Non Conseguida"))))</f>
        <v>Introducir Meta</v>
      </c>
      <c r="H18" s="301"/>
      <c r="I18" s="398">
        <v>0.2</v>
      </c>
      <c r="J18" s="439"/>
      <c r="K18" s="90" t="str">
        <f>+IF(AND(ISBLANK(I18),ISBLANK(J18)),"Introducir Meta e Resultado",IF(ISBLANK(I18),"Introducir Meta",IF(ISBLANK(J18),"Introducir Resultado",IF(J18&gt;=I18,"Meta Conseguida","Meta Non Conseguida"))))</f>
        <v>Introducir Resultado</v>
      </c>
      <c r="L18" s="301"/>
      <c r="M18" s="398"/>
      <c r="N18" s="439">
        <f>+IFERROR(N$17/N$88,0)</f>
        <v>0</v>
      </c>
      <c r="O18" s="90" t="str">
        <f>+IF(AND(ISBLANK(M18),ISBLANK(N18)),"Introducir Meta e Resultado",IF(ISBLANK(M18),"Introducir Meta",IF(ISBLANK(N18),"Introducir Resultado",IF(N18&gt;=M18,"Meta Conseguida","Meta Non Conseguida"))))</f>
        <v>Introducir Meta</v>
      </c>
    </row>
    <row r="19" spans="1:15" ht="55.2">
      <c r="A19" s="60" t="s">
        <v>174</v>
      </c>
      <c r="B19" s="67" t="s">
        <v>143</v>
      </c>
      <c r="C19" s="67" t="s">
        <v>7</v>
      </c>
      <c r="D19" s="466" t="s">
        <v>225</v>
      </c>
      <c r="E19" s="400" t="s">
        <v>165</v>
      </c>
      <c r="F19" s="401" t="s">
        <v>165</v>
      </c>
      <c r="G19" s="186" t="s">
        <v>165</v>
      </c>
      <c r="I19" s="400" t="s">
        <v>165</v>
      </c>
      <c r="J19" s="401" t="s">
        <v>165</v>
      </c>
      <c r="K19" s="186" t="s">
        <v>165</v>
      </c>
      <c r="M19" s="400" t="s">
        <v>165</v>
      </c>
      <c r="N19" s="401" t="s">
        <v>165</v>
      </c>
      <c r="O19" s="186" t="s">
        <v>165</v>
      </c>
    </row>
    <row r="20" spans="1:15" ht="36">
      <c r="A20" s="110" t="s">
        <v>10</v>
      </c>
      <c r="B20" s="101" t="s">
        <v>74</v>
      </c>
      <c r="C20" s="101" t="s">
        <v>7</v>
      </c>
      <c r="D20" s="460" t="s">
        <v>359</v>
      </c>
      <c r="E20" s="175">
        <f>+COUNTA(E21:E22)</f>
        <v>0</v>
      </c>
      <c r="F20" s="433">
        <f>+COUNTIF(G21:G22,"Meta Conseguida")</f>
        <v>0</v>
      </c>
      <c r="G20" s="89" t="str">
        <f>+IF(F20=0,"Ningunha Meta Alcanzada",IF(F20&gt;=E20,"Meta Totalmente Alcanzada",IF(F20&gt;0,"Meta Parcialmente Alcanzada")))</f>
        <v>Ningunha Meta Alcanzada</v>
      </c>
      <c r="H20" s="301"/>
      <c r="I20" s="175">
        <f>+COUNTA(I21:I22)</f>
        <v>2</v>
      </c>
      <c r="J20" s="433">
        <f>+COUNTIF(K21:K22,"Meta Conseguida")</f>
        <v>0</v>
      </c>
      <c r="K20" s="89" t="str">
        <f>+IF(J20=0,"Ningunha Meta Alcanzada",IF(J20&gt;=I20,"Meta Totalmente Alcanzada",IF(J20&gt;0,"Meta Parcialmente Alcanzada")))</f>
        <v>Ningunha Meta Alcanzada</v>
      </c>
      <c r="M20" s="175">
        <f>+COUNTA(M21:M22)</f>
        <v>0</v>
      </c>
      <c r="N20" s="433">
        <f>+COUNTIF(O21:O22,"Meta Conseguida")</f>
        <v>0</v>
      </c>
      <c r="O20" s="89" t="str">
        <f>+IF(N20=0,"Ningunha Meta Alcanzada",IF(N20&gt;=M20,"Meta Totalmente Alcanzada",IF(N20&gt;0,"Meta Parcialmente Alcanzada")))</f>
        <v>Ningunha Meta Alcanzada</v>
      </c>
    </row>
    <row r="21" spans="1:15" ht="69">
      <c r="A21" s="59" t="s">
        <v>75</v>
      </c>
      <c r="B21" s="68" t="s">
        <v>178</v>
      </c>
      <c r="C21" s="68" t="s">
        <v>7</v>
      </c>
      <c r="D21" s="461" t="s">
        <v>504</v>
      </c>
      <c r="E21" s="391"/>
      <c r="F21" s="392">
        <v>3</v>
      </c>
      <c r="G21" s="90" t="str">
        <f>+IF(AND(ISBLANK(E21),ISBLANK(F21)),"Introducir Meta e Resultado",IF(ISBLANK(E21),"Introducir Meta",IF(ISBLANK(F21),"Introducir Resultado",IF(F21&gt;=E21,"Meta Conseguida","Meta Non Conseguida"))))</f>
        <v>Introducir Meta</v>
      </c>
      <c r="I21" s="391">
        <v>3</v>
      </c>
      <c r="J21" s="392"/>
      <c r="K21" s="90" t="str">
        <f>+IF(AND(ISBLANK(I21),ISBLANK(J21)),"Introducir Meta e Resultado",IF(ISBLANK(I21),"Introducir Meta",IF(ISBLANK(J21),"Introducir Resultado",IF(J21&gt;=I21,"Meta Conseguida","Meta Non Conseguida"))))</f>
        <v>Introducir Resultado</v>
      </c>
      <c r="M21" s="391"/>
      <c r="N21" s="392"/>
      <c r="O21" s="90" t="str">
        <f>+IF(AND(ISBLANK(M21),ISBLANK(N21)),"Introducir Meta e Resultado",IF(ISBLANK(M21),"Introducir Meta",IF(ISBLANK(N21),"Introducir Resultado",IF(N21&gt;=M21,"Meta Conseguida","Meta Non Conseguida"))))</f>
        <v>Introducir Meta e Resultado</v>
      </c>
    </row>
    <row r="22" spans="1:15" ht="41.4">
      <c r="A22" s="60" t="s">
        <v>76</v>
      </c>
      <c r="B22" s="67" t="s">
        <v>179</v>
      </c>
      <c r="C22" s="67" t="s">
        <v>7</v>
      </c>
      <c r="D22" s="462" t="s">
        <v>332</v>
      </c>
      <c r="E22" s="398"/>
      <c r="F22" s="439">
        <f>+IFERROR(F$21/F$88,0)</f>
        <v>4.1666666666666664E-2</v>
      </c>
      <c r="G22" s="91" t="str">
        <f>+IF(AND(ISBLANK(E22),ISBLANK(F22)),"Introducir Meta e Resultado",IF(ISBLANK(E22),"Introducir Meta",IF(ISBLANK(F22),"Introducir Resultado",IF(F22&gt;=E22,"Meta Conseguida","Meta Non Conseguida"))))</f>
        <v>Introducir Meta</v>
      </c>
      <c r="H22" s="301"/>
      <c r="I22" s="398" t="s">
        <v>694</v>
      </c>
      <c r="J22" s="439"/>
      <c r="K22" s="91" t="str">
        <f>+IF(AND(ISBLANK(I22),ISBLANK(J22)),"Introducir Meta e Resultado",IF(ISBLANK(I22),"Introducir Meta",IF(ISBLANK(J22),"Introducir Resultado",IF(J22&gt;=I22,"Meta Conseguida","Meta Non Conseguida"))))</f>
        <v>Introducir Resultado</v>
      </c>
      <c r="M22" s="398"/>
      <c r="N22" s="439">
        <f>+IFERROR(N$21/N$88,0)</f>
        <v>0</v>
      </c>
      <c r="O22" s="91" t="str">
        <f>+IF(AND(ISBLANK(M22),ISBLANK(N22)),"Introducir Meta e Resultado",IF(ISBLANK(M22),"Introducir Meta",IF(ISBLANK(N22),"Introducir Resultado",IF(N22&gt;=M22,"Meta Conseguida","Meta Non Conseguida"))))</f>
        <v>Introducir Meta</v>
      </c>
    </row>
    <row r="23" spans="1:15" ht="27.6">
      <c r="A23" s="105" t="s">
        <v>13</v>
      </c>
      <c r="B23" s="111" t="s">
        <v>16</v>
      </c>
      <c r="C23" s="111" t="s">
        <v>17</v>
      </c>
      <c r="D23" s="467" t="s">
        <v>333</v>
      </c>
      <c r="E23" s="402" t="s">
        <v>165</v>
      </c>
      <c r="F23" s="403" t="s">
        <v>165</v>
      </c>
      <c r="G23" s="297" t="s">
        <v>165</v>
      </c>
      <c r="I23" s="402" t="s">
        <v>165</v>
      </c>
      <c r="J23" s="403" t="s">
        <v>165</v>
      </c>
      <c r="K23" s="297" t="s">
        <v>165</v>
      </c>
      <c r="M23" s="402" t="s">
        <v>165</v>
      </c>
      <c r="N23" s="403" t="s">
        <v>165</v>
      </c>
      <c r="O23" s="297" t="s">
        <v>165</v>
      </c>
    </row>
    <row r="24" spans="1:15" ht="36">
      <c r="A24" s="105" t="s">
        <v>14</v>
      </c>
      <c r="B24" s="99" t="s">
        <v>77</v>
      </c>
      <c r="C24" s="99" t="s">
        <v>148</v>
      </c>
      <c r="D24" s="468" t="s">
        <v>360</v>
      </c>
      <c r="E24" s="440">
        <f>+COUNTA(E25:E30)+COUNTA(E32:E33)+COUNTA(E35:E36)</f>
        <v>5</v>
      </c>
      <c r="F24" s="441">
        <f>+COUNTIF(G25:G36,"Meta Conseguida")</f>
        <v>2</v>
      </c>
      <c r="G24" s="92" t="str">
        <f>+IF(F24=0,"Ningunha Meta Alcanzada",IF(F24&gt;=E24,"Meta Totalmente Alcanzada",IF(F24&gt;0,"Meta Parcialmente Alcanzada")))</f>
        <v>Meta Parcialmente Alcanzada</v>
      </c>
      <c r="H24" s="296"/>
      <c r="I24" s="440">
        <f>+COUNTA(I25:I30)+COUNTA(I32:I33)+COUNTA(I35:I36)</f>
        <v>10</v>
      </c>
      <c r="J24" s="441">
        <f>+COUNTIF(K25:K36,"Meta Conseguida")</f>
        <v>0</v>
      </c>
      <c r="K24" s="92" t="str">
        <f>+IF(J24=0,"Ningunha Meta Alcanzada",IF(J24&gt;=I24,"Meta Totalmente Alcanzada",IF(J24&gt;0,"Meta Parcialmente Alcanzada")))</f>
        <v>Ningunha Meta Alcanzada</v>
      </c>
      <c r="M24" s="440">
        <f>+COUNTA(M25:M30)+COUNTA(M32:M33)+COUNTA(M35:M36)</f>
        <v>0</v>
      </c>
      <c r="N24" s="441">
        <f>+COUNTIF(O25:O36,"Meta Conseguida")</f>
        <v>0</v>
      </c>
      <c r="O24" s="92" t="str">
        <f>+IF(N24=0,"Ningunha Meta Alcanzada",IF(N24&gt;=M24,"Meta Totalmente Alcanzada",IF(N24&gt;0,"Meta Parcialmente Alcanzada")))</f>
        <v>Ningunha Meta Alcanzada</v>
      </c>
    </row>
    <row r="25" spans="1:15" ht="69">
      <c r="A25" s="56" t="s">
        <v>78</v>
      </c>
      <c r="B25" s="93" t="s">
        <v>87</v>
      </c>
      <c r="C25" s="93" t="s">
        <v>148</v>
      </c>
      <c r="D25" s="469" t="s">
        <v>505</v>
      </c>
      <c r="E25" s="398">
        <v>0.4</v>
      </c>
      <c r="F25" s="406">
        <v>0.45205479452054798</v>
      </c>
      <c r="G25" s="90" t="str">
        <f>+IF(AND(ISBLANK(E25),ISBLANK(F25)),"Introducir Meta e Resultado",IF(ISBLANK(E25),"Introducir Meta",IF(ISBLANK(F25),"Introducir Resultado",IF(F25&gt;=E25,"Meta Conseguida","Meta Non Conseguida"))))</f>
        <v>Meta Conseguida</v>
      </c>
      <c r="I25" s="398">
        <v>0.4</v>
      </c>
      <c r="J25" s="406"/>
      <c r="K25" s="90" t="str">
        <f>+IF(AND(ISBLANK(I25),ISBLANK(J25)),"Introducir Meta e Resultado",IF(ISBLANK(I25),"Introducir Meta",IF(ISBLANK(J25),"Introducir Resultado",IF(J25&gt;=I25,"Meta Conseguida","Meta Non Conseguida"))))</f>
        <v>Introducir Resultado</v>
      </c>
      <c r="M25" s="398"/>
      <c r="N25" s="406"/>
      <c r="O25" s="90" t="str">
        <f>+IF(AND(ISBLANK(M25),ISBLANK(N25)),"Introducir Meta e Resultado",IF(ISBLANK(M25),"Introducir Meta",IF(ISBLANK(N25),"Introducir Resultado",IF(N25&gt;=M25,"Meta Conseguida","Meta Non Conseguida"))))</f>
        <v>Introducir Meta e Resultado</v>
      </c>
    </row>
    <row r="26" spans="1:15" ht="55.2">
      <c r="A26" s="56" t="s">
        <v>79</v>
      </c>
      <c r="B26" s="93" t="s">
        <v>200</v>
      </c>
      <c r="C26" s="93" t="s">
        <v>148</v>
      </c>
      <c r="D26" s="469" t="s">
        <v>506</v>
      </c>
      <c r="E26" s="407">
        <v>0.2</v>
      </c>
      <c r="F26" s="406">
        <v>0.234567901234568</v>
      </c>
      <c r="G26" s="90" t="str">
        <f>+IF(AND(ISBLANK(E26),ISBLANK(F26)),"Introducir Meta e Resultado",IF(ISBLANK(E26),"Introducir Meta",IF(ISBLANK(F26),"Introducir Resultado",IF(F26&lt;=E26,"Meta Conseguida","Meta Non Conseguida"))))</f>
        <v>Meta Non Conseguida</v>
      </c>
      <c r="H26" s="296"/>
      <c r="I26" s="407">
        <v>0.2</v>
      </c>
      <c r="J26" s="406"/>
      <c r="K26" s="90" t="str">
        <f>+IF(AND(ISBLANK(I26),ISBLANK(J26)),"Introducir Meta e Resultado",IF(ISBLANK(I26),"Introducir Meta",IF(ISBLANK(J26),"Introducir Resultado",IF(J26&lt;=I26,"Meta Conseguida","Meta Non Conseguida"))))</f>
        <v>Introducir Resultado</v>
      </c>
      <c r="M26" s="407"/>
      <c r="N26" s="406"/>
      <c r="O26" s="90" t="str">
        <f>+IF(AND(ISBLANK(M26),ISBLANK(N26)),"Introducir Meta e Resultado",IF(ISBLANK(M26),"Introducir Meta",IF(ISBLANK(N26),"Introducir Resultado",IF(N26&lt;=M26,"Meta Conseguida","Meta Non Conseguida"))))</f>
        <v>Introducir Meta e Resultado</v>
      </c>
    </row>
    <row r="27" spans="1:15" ht="69">
      <c r="A27" s="56" t="s">
        <v>80</v>
      </c>
      <c r="B27" s="93" t="s">
        <v>88</v>
      </c>
      <c r="C27" s="93" t="s">
        <v>148</v>
      </c>
      <c r="D27" s="469" t="s">
        <v>505</v>
      </c>
      <c r="E27" s="398">
        <v>0.85</v>
      </c>
      <c r="F27" s="406">
        <v>0.85655277168564103</v>
      </c>
      <c r="G27" s="90" t="str">
        <f t="shared" ref="G27:G33" si="0">+IF(AND(ISBLANK(E27),ISBLANK(F27)),"Introducir Meta e Resultado",IF(ISBLANK(E27),"Introducir Meta",IF(ISBLANK(F27),"Introducir Resultado",IF(F27&gt;=E27,"Meta Conseguida","Meta Non Conseguida"))))</f>
        <v>Meta Conseguida</v>
      </c>
      <c r="I27" s="398">
        <v>0.85</v>
      </c>
      <c r="J27" s="406"/>
      <c r="K27" s="90" t="str">
        <f>+IF(AND(ISBLANK(I27),ISBLANK(J27)),"Introducir Meta e Resultado",IF(ISBLANK(I27),"Introducir Meta",IF(ISBLANK(J27),"Introducir Resultado",IF(J27&gt;=I27,"Meta Conseguida","Meta Non Conseguida"))))</f>
        <v>Introducir Resultado</v>
      </c>
      <c r="M27" s="398"/>
      <c r="N27" s="406"/>
      <c r="O27" s="90" t="str">
        <f>+IF(AND(ISBLANK(M27),ISBLANK(N27)),"Introducir Meta e Resultado",IF(ISBLANK(M27),"Introducir Meta",IF(ISBLANK(N27),"Introducir Resultado",IF(N27&gt;=M27,"Meta Conseguida","Meta Non Conseguida"))))</f>
        <v>Introducir Meta e Resultado</v>
      </c>
    </row>
    <row r="28" spans="1:15" ht="55.2">
      <c r="A28" s="56" t="s">
        <v>81</v>
      </c>
      <c r="B28" s="93" t="s">
        <v>233</v>
      </c>
      <c r="C28" s="93" t="s">
        <v>148</v>
      </c>
      <c r="D28" s="489" t="s">
        <v>507</v>
      </c>
      <c r="E28" s="398">
        <v>0.66</v>
      </c>
      <c r="F28" s="406">
        <v>0.63047099803119799</v>
      </c>
      <c r="G28" s="90" t="str">
        <f t="shared" si="0"/>
        <v>Meta Non Conseguida</v>
      </c>
      <c r="I28" s="398">
        <v>0.66</v>
      </c>
      <c r="J28" s="406"/>
      <c r="K28" s="90" t="str">
        <f>+IF(AND(ISBLANK(I28),ISBLANK(J28)),"Introducir Meta e Resultado",IF(ISBLANK(I28),"Introducir Meta",IF(ISBLANK(J28),"Introducir Resultado",IF(J28&gt;=I28,"Meta Conseguida","Meta Non Conseguida"))))</f>
        <v>Introducir Resultado</v>
      </c>
      <c r="M28" s="398"/>
      <c r="N28" s="406"/>
      <c r="O28" s="90" t="str">
        <f>+IF(AND(ISBLANK(M28),ISBLANK(N28)),"Introducir Meta e Resultado",IF(ISBLANK(M28),"Introducir Meta",IF(ISBLANK(N28),"Introducir Resultado",IF(N28&gt;=M28,"Meta Conseguida","Meta Non Conseguida"))))</f>
        <v>Introducir Meta e Resultado</v>
      </c>
    </row>
    <row r="29" spans="1:15" ht="55.2">
      <c r="A29" s="56" t="s">
        <v>82</v>
      </c>
      <c r="B29" s="93" t="s">
        <v>89</v>
      </c>
      <c r="C29" s="93" t="s">
        <v>148</v>
      </c>
      <c r="D29" s="469" t="s">
        <v>508</v>
      </c>
      <c r="E29" s="398">
        <v>0.8</v>
      </c>
      <c r="F29" s="406">
        <v>0.78680778680778696</v>
      </c>
      <c r="G29" s="90" t="str">
        <f t="shared" si="0"/>
        <v>Meta Non Conseguida</v>
      </c>
      <c r="I29" s="398">
        <v>0.8</v>
      </c>
      <c r="J29" s="406"/>
      <c r="K29" s="90" t="str">
        <f>+IF(AND(ISBLANK(I29),ISBLANK(J29)),"Introducir Meta e Resultado",IF(ISBLANK(I29),"Introducir Meta",IF(ISBLANK(J29),"Introducir Resultado",IF(J29&gt;=I29,"Meta Conseguida","Meta Non Conseguida"))))</f>
        <v>Introducir Resultado</v>
      </c>
      <c r="M29" s="398"/>
      <c r="N29" s="406"/>
      <c r="O29" s="90" t="str">
        <f>+IF(AND(ISBLANK(M29),ISBLANK(N29)),"Introducir Meta e Resultado",IF(ISBLANK(M29),"Introducir Meta",IF(ISBLANK(N29),"Introducir Resultado",IF(N29&gt;=M29,"Meta Conseguida","Meta Non Conseguida"))))</f>
        <v>Introducir Meta e Resultado</v>
      </c>
    </row>
    <row r="30" spans="1:15" ht="55.2">
      <c r="A30" s="56" t="s">
        <v>83</v>
      </c>
      <c r="B30" s="93" t="s">
        <v>90</v>
      </c>
      <c r="C30" s="93" t="s">
        <v>148</v>
      </c>
      <c r="D30" s="469" t="s">
        <v>509</v>
      </c>
      <c r="E30" s="398"/>
      <c r="F30" s="406">
        <v>0.80130243828562797</v>
      </c>
      <c r="G30" s="90" t="str">
        <f t="shared" si="0"/>
        <v>Introducir Meta</v>
      </c>
      <c r="I30" s="398">
        <v>0.8</v>
      </c>
      <c r="J30" s="406"/>
      <c r="K30" s="90" t="str">
        <f>+IF(AND(ISBLANK(I30),ISBLANK(J30)),"Introducir Meta e Resultado",IF(ISBLANK(I30),"Introducir Meta",IF(ISBLANK(J30),"Introducir Resultado",IF(J30&gt;=I30,"Meta Conseguida","Meta Non Conseguida"))))</f>
        <v>Introducir Resultado</v>
      </c>
      <c r="M30" s="398"/>
      <c r="N30" s="406"/>
      <c r="O30" s="90" t="str">
        <f>+IF(AND(ISBLANK(M30),ISBLANK(N30)),"Introducir Meta e Resultado",IF(ISBLANK(M30),"Introducir Meta",IF(ISBLANK(N30),"Introducir Resultado",IF(N30&gt;=M30,"Meta Conseguida","Meta Non Conseguida"))))</f>
        <v>Introducir Meta e Resultado</v>
      </c>
    </row>
    <row r="31" spans="1:15" ht="41.4">
      <c r="A31" s="56" t="s">
        <v>84</v>
      </c>
      <c r="B31" s="93" t="s">
        <v>283</v>
      </c>
      <c r="C31" s="93" t="s">
        <v>148</v>
      </c>
      <c r="D31" s="470" t="s">
        <v>180</v>
      </c>
      <c r="E31" s="408" t="s">
        <v>165</v>
      </c>
      <c r="F31" s="409" t="s">
        <v>165</v>
      </c>
      <c r="G31" s="201" t="s">
        <v>165</v>
      </c>
      <c r="I31" s="408" t="s">
        <v>165</v>
      </c>
      <c r="J31" s="409" t="s">
        <v>165</v>
      </c>
      <c r="K31" s="201" t="s">
        <v>165</v>
      </c>
      <c r="M31" s="408" t="s">
        <v>165</v>
      </c>
      <c r="N31" s="409" t="s">
        <v>165</v>
      </c>
      <c r="O31" s="201" t="s">
        <v>165</v>
      </c>
    </row>
    <row r="32" spans="1:15" ht="41.4">
      <c r="A32" s="56" t="s">
        <v>85</v>
      </c>
      <c r="B32" s="93" t="s">
        <v>334</v>
      </c>
      <c r="C32" s="93" t="s">
        <v>148</v>
      </c>
      <c r="D32" s="469" t="s">
        <v>680</v>
      </c>
      <c r="E32" s="398"/>
      <c r="F32" s="406">
        <f>+MIN(Anexos!$R$6:$R$100)</f>
        <v>0.186440677966102</v>
      </c>
      <c r="G32" s="90" t="str">
        <f t="shared" si="0"/>
        <v>Introducir Meta</v>
      </c>
      <c r="I32" s="398">
        <v>0.5</v>
      </c>
      <c r="J32" s="406"/>
      <c r="K32" s="90" t="str">
        <f>+IF(AND(ISBLANK(I32),ISBLANK(J32)),"Introducir Meta e Resultado",IF(ISBLANK(I32),"Introducir Meta",IF(ISBLANK(J32),"Introducir Resultado",IF(J32&gt;=I32,"Meta Conseguida","Meta Non Conseguida"))))</f>
        <v>Introducir Resultado</v>
      </c>
      <c r="M32" s="398"/>
      <c r="N32" s="406">
        <f>+MIN(Anexos!$BR$6:$BR$100)</f>
        <v>0</v>
      </c>
      <c r="O32" s="90" t="str">
        <f>+IF(AND(ISBLANK(M32),ISBLANK(N32)),"Introducir Meta e Resultado",IF(ISBLANK(M32),"Introducir Meta",IF(ISBLANK(N32),"Introducir Resultado",IF(N32&gt;=M32,"Meta Conseguida","Meta Non Conseguida"))))</f>
        <v>Introducir Meta</v>
      </c>
    </row>
    <row r="33" spans="1:15" ht="55.2">
      <c r="A33" s="56" t="s">
        <v>157</v>
      </c>
      <c r="B33" s="93" t="s">
        <v>695</v>
      </c>
      <c r="C33" s="93" t="s">
        <v>148</v>
      </c>
      <c r="D33" s="469" t="s">
        <v>678</v>
      </c>
      <c r="E33" s="410"/>
      <c r="F33" s="505">
        <f>Anexos!$V$3</f>
        <v>0.54545454545454541</v>
      </c>
      <c r="G33" s="90" t="str">
        <f t="shared" si="0"/>
        <v>Introducir Meta</v>
      </c>
      <c r="H33" s="296"/>
      <c r="I33" s="532">
        <v>0.6</v>
      </c>
      <c r="J33" s="505"/>
      <c r="K33" s="90" t="str">
        <f>+IF(AND(ISBLANK(I33),ISBLANK(J33)),"Introducir Meta e Resultado",IF(ISBLANK(I33),"Introducir Meta",IF(ISBLANK(J33),"Introducir Resultado",IF(J33&gt;=I33,"Meta Conseguida","Meta Non Conseguida"))))</f>
        <v>Introducir Resultado</v>
      </c>
      <c r="M33" s="410"/>
      <c r="N33" s="505">
        <f>Anexos!$BV$3</f>
        <v>0</v>
      </c>
      <c r="O33" s="90" t="str">
        <f>+IF(AND(ISBLANK(M33),ISBLANK(N33)),"Introducir Meta e Resultado",IF(ISBLANK(M33),"Introducir Meta",IF(ISBLANK(N33),"Introducir Resultado",IF(N33&gt;=M33,"Meta Conseguida","Meta Non Conseguida"))))</f>
        <v>Introducir Meta</v>
      </c>
    </row>
    <row r="34" spans="1:15" ht="41.4">
      <c r="A34" s="56" t="s">
        <v>158</v>
      </c>
      <c r="B34" s="93" t="s">
        <v>161</v>
      </c>
      <c r="C34" s="93" t="s">
        <v>148</v>
      </c>
      <c r="D34" s="470" t="s">
        <v>181</v>
      </c>
      <c r="E34" s="408" t="s">
        <v>165</v>
      </c>
      <c r="F34" s="409" t="s">
        <v>165</v>
      </c>
      <c r="G34" s="201" t="s">
        <v>165</v>
      </c>
      <c r="I34" s="408" t="s">
        <v>165</v>
      </c>
      <c r="J34" s="409" t="s">
        <v>165</v>
      </c>
      <c r="K34" s="201" t="s">
        <v>165</v>
      </c>
      <c r="M34" s="408" t="s">
        <v>165</v>
      </c>
      <c r="N34" s="409" t="s">
        <v>165</v>
      </c>
      <c r="O34" s="201" t="s">
        <v>165</v>
      </c>
    </row>
    <row r="35" spans="1:15" ht="27.6">
      <c r="A35" s="56" t="s">
        <v>159</v>
      </c>
      <c r="B35" s="93" t="s">
        <v>335</v>
      </c>
      <c r="C35" s="93" t="s">
        <v>148</v>
      </c>
      <c r="D35" s="469" t="s">
        <v>681</v>
      </c>
      <c r="E35" s="398"/>
      <c r="F35" s="406">
        <f>+MIN(Anexos!$Q$6:$Q$100)</f>
        <v>0.35483870967741898</v>
      </c>
      <c r="G35" s="90" t="str">
        <f>+IF(AND(ISBLANK(E35),ISBLANK(F35)),"Introducir Meta e Resultado",IF(ISBLANK(E35),"Introducir Meta",IF(ISBLANK(F35),"Introducir Resultado",IF(F35&gt;=E35,"Meta Conseguida","Meta Non Conseguida"))))</f>
        <v>Introducir Meta</v>
      </c>
      <c r="H35" s="296"/>
      <c r="I35" s="398">
        <v>0.5</v>
      </c>
      <c r="J35" s="406"/>
      <c r="K35" s="90" t="str">
        <f>+IF(AND(ISBLANK(I35),ISBLANK(J35)),"Introducir Meta e Resultado",IF(ISBLANK(I35),"Introducir Meta",IF(ISBLANK(J35),"Introducir Resultado",IF(J35&gt;=I35,"Meta Conseguida","Meta Non Conseguida"))))</f>
        <v>Introducir Resultado</v>
      </c>
      <c r="M35" s="398"/>
      <c r="N35" s="406">
        <f>+MIN(Anexos!$BR$6:$BR$100)</f>
        <v>0</v>
      </c>
      <c r="O35" s="90" t="str">
        <f>+IF(AND(ISBLANK(M35),ISBLANK(N35)),"Introducir Meta e Resultado",IF(ISBLANK(M35),"Introducir Meta",IF(ISBLANK(N35),"Introducir Resultado",IF(N35&gt;=M35,"Meta Conseguida","Meta Non Conseguida"))))</f>
        <v>Introducir Meta</v>
      </c>
    </row>
    <row r="36" spans="1:15" ht="55.2">
      <c r="A36" s="57" t="s">
        <v>160</v>
      </c>
      <c r="B36" s="94" t="s">
        <v>696</v>
      </c>
      <c r="C36" s="94" t="s">
        <v>148</v>
      </c>
      <c r="D36" s="471" t="s">
        <v>679</v>
      </c>
      <c r="E36" s="410"/>
      <c r="F36" s="505">
        <f>Anexos!$U$3</f>
        <v>0.61363636363636365</v>
      </c>
      <c r="G36" s="90" t="str">
        <f>+IF(AND(ISBLANK(E36),ISBLANK(F36)),"Introducir Meta e Resultado",IF(ISBLANK(E36),"Introducir Meta",IF(ISBLANK(F36),"Introducir Resultado",IF(F36&gt;=E36,"Meta Conseguida","Meta Non Conseguida"))))</f>
        <v>Introducir Meta</v>
      </c>
      <c r="H36" s="296"/>
      <c r="I36" s="532">
        <v>0.6</v>
      </c>
      <c r="J36" s="505"/>
      <c r="K36" s="90" t="str">
        <f>+IF(AND(ISBLANK(I36),ISBLANK(J36)),"Introducir Meta e Resultado",IF(ISBLANK(I36),"Introducir Meta",IF(ISBLANK(J36),"Introducir Resultado",IF(J36&gt;=I36,"Meta Conseguida","Meta Non Conseguida"))))</f>
        <v>Introducir Resultado</v>
      </c>
      <c r="M36" s="410"/>
      <c r="N36" s="505">
        <f>Anexos!$BU$3</f>
        <v>0</v>
      </c>
      <c r="O36" s="90" t="str">
        <f>+IF(AND(ISBLANK(M36),ISBLANK(N36)),"Introducir Meta e Resultado",IF(ISBLANK(M36),"Introducir Meta",IF(ISBLANK(N36),"Introducir Resultado",IF(N36&gt;=M36,"Meta Conseguida","Meta Non Conseguida"))))</f>
        <v>Introducir Meta</v>
      </c>
    </row>
    <row r="37" spans="1:15" ht="36">
      <c r="A37" s="105" t="s">
        <v>15</v>
      </c>
      <c r="B37" s="99" t="s">
        <v>91</v>
      </c>
      <c r="C37" s="99" t="s">
        <v>321</v>
      </c>
      <c r="D37" s="468" t="s">
        <v>361</v>
      </c>
      <c r="E37" s="440">
        <f>+COUNTA(E38:E40)</f>
        <v>3</v>
      </c>
      <c r="F37" s="441">
        <f>+COUNTIF(G38:G40,"Meta Conseguida")</f>
        <v>1</v>
      </c>
      <c r="G37" s="92" t="str">
        <f>+IF(F37=0,"Ningunha Meta Alcanzada",IF(F37&gt;=E37,"Meta Totalmente Alcanzada",IF(F37&gt;0,"Meta Parcialmente Alcanzada")))</f>
        <v>Meta Parcialmente Alcanzada</v>
      </c>
      <c r="H37" s="296"/>
      <c r="I37" s="440">
        <f>+COUNTA(I38:I40)</f>
        <v>3</v>
      </c>
      <c r="J37" s="441">
        <f>+COUNTIF(K38:K40,"Meta Conseguida")</f>
        <v>0</v>
      </c>
      <c r="K37" s="92" t="str">
        <f>+IF(J37=0,"Ningunha Meta Alcanzada",IF(J37&gt;=I37,"Meta Totalmente Alcanzada",IF(J37&gt;0,"Meta Parcialmente Alcanzada")))</f>
        <v>Ningunha Meta Alcanzada</v>
      </c>
      <c r="M37" s="440">
        <f>+COUNTA(M38:M40)</f>
        <v>0</v>
      </c>
      <c r="N37" s="441">
        <f>+COUNTIF(O38:O40,"Meta Conseguida")</f>
        <v>0</v>
      </c>
      <c r="O37" s="92" t="str">
        <f>+IF(N37=0,"Ningunha Meta Alcanzada",IF(N37&gt;=M37,"Meta Totalmente Alcanzada",IF(N37&gt;0,"Meta Parcialmente Alcanzada")))</f>
        <v>Ningunha Meta Alcanzada</v>
      </c>
    </row>
    <row r="38" spans="1:15" ht="69">
      <c r="A38" s="56" t="s">
        <v>92</v>
      </c>
      <c r="B38" s="93" t="s">
        <v>168</v>
      </c>
      <c r="C38" s="93" t="s">
        <v>321</v>
      </c>
      <c r="D38" s="469" t="s">
        <v>510</v>
      </c>
      <c r="E38" s="398">
        <v>1.05</v>
      </c>
      <c r="F38" s="406">
        <v>0.97142857142857097</v>
      </c>
      <c r="G38" s="90" t="str">
        <f>+IF(AND(ISBLANK(E38),ISBLANK(F38)),"Introducir Meta e Resultado",IF(ISBLANK(E38),"Introducir Meta",IF(ISBLANK(F38),"Introducir Resultado",IF(F38&gt;=E38,"Meta Conseguida","Meta Non Conseguida"))))</f>
        <v>Meta Non Conseguida</v>
      </c>
      <c r="I38" s="398">
        <v>1.05</v>
      </c>
      <c r="J38" s="406"/>
      <c r="K38" s="90" t="str">
        <f>+IF(AND(ISBLANK(I38),ISBLANK(J38)),"Introducir Meta e Resultado",IF(ISBLANK(I38),"Introducir Meta",IF(ISBLANK(J38),"Introducir Resultado",IF(J38&gt;=I38,"Meta Conseguida","Meta Non Conseguida"))))</f>
        <v>Introducir Resultado</v>
      </c>
      <c r="M38" s="398"/>
      <c r="N38" s="406"/>
      <c r="O38" s="90" t="str">
        <f>+IF(AND(ISBLANK(M38),ISBLANK(N38)),"Introducir Meta e Resultado",IF(ISBLANK(M38),"Introducir Meta",IF(ISBLANK(N38),"Introducir Resultado",IF(N38&gt;=M38,"Meta Conseguida","Meta Non Conseguida"))))</f>
        <v>Introducir Meta e Resultado</v>
      </c>
    </row>
    <row r="39" spans="1:15" ht="69">
      <c r="A39" s="56" t="s">
        <v>93</v>
      </c>
      <c r="B39" s="93" t="s">
        <v>169</v>
      </c>
      <c r="C39" s="93" t="s">
        <v>321</v>
      </c>
      <c r="D39" s="469" t="s">
        <v>510</v>
      </c>
      <c r="E39" s="398">
        <v>0.95</v>
      </c>
      <c r="F39" s="406">
        <v>0.97142857142857097</v>
      </c>
      <c r="G39" s="90" t="str">
        <f>+IF(AND(ISBLANK(E39),ISBLANK(F39)),"Introducir Meta e Resultado",IF(ISBLANK(E39),"Introducir Meta",IF(ISBLANK(F39),"Introducir Resultado",IF(F39&gt;=E39,"Meta Conseguida","Meta Non Conseguida"))))</f>
        <v>Meta Conseguida</v>
      </c>
      <c r="I39" s="398">
        <v>0.95</v>
      </c>
      <c r="J39" s="406"/>
      <c r="K39" s="90" t="str">
        <f>+IF(AND(ISBLANK(I39),ISBLANK(J39)),"Introducir Meta e Resultado",IF(ISBLANK(I39),"Introducir Meta",IF(ISBLANK(J39),"Introducir Resultado",IF(J39&gt;=I39,"Meta Conseguida","Meta Non Conseguida"))))</f>
        <v>Introducir Resultado</v>
      </c>
      <c r="M39" s="398"/>
      <c r="N39" s="406"/>
      <c r="O39" s="90" t="str">
        <f>+IF(AND(ISBLANK(M39),ISBLANK(N39)),"Introducir Meta e Resultado",IF(ISBLANK(M39),"Introducir Meta",IF(ISBLANK(N39),"Introducir Resultado",IF(N39&gt;=M39,"Meta Conseguida","Meta Non Conseguida"))))</f>
        <v>Introducir Meta e Resultado</v>
      </c>
    </row>
    <row r="40" spans="1:15" ht="69">
      <c r="A40" s="56" t="s">
        <v>94</v>
      </c>
      <c r="B40" s="93" t="s">
        <v>170</v>
      </c>
      <c r="C40" s="93" t="s">
        <v>321</v>
      </c>
      <c r="D40" s="469" t="s">
        <v>511</v>
      </c>
      <c r="E40" s="398">
        <v>0.9</v>
      </c>
      <c r="F40" s="406">
        <v>0.58823529411764697</v>
      </c>
      <c r="G40" s="90" t="str">
        <f>+IF(AND(ISBLANK(E40),ISBLANK(F40)),"Introducir Meta e Resultado",IF(ISBLANK(E40),"Introducir Meta",IF(ISBLANK(F40),"Introducir Resultado",IF(F40&gt;=E40,"Meta Conseguida","Meta Non Conseguida"))))</f>
        <v>Meta Non Conseguida</v>
      </c>
      <c r="I40" s="398">
        <v>0.9</v>
      </c>
      <c r="J40" s="406"/>
      <c r="K40" s="90" t="str">
        <f>+IF(AND(ISBLANK(I40),ISBLANK(J40)),"Introducir Meta e Resultado",IF(ISBLANK(I40),"Introducir Meta",IF(ISBLANK(J40),"Introducir Resultado",IF(J40&gt;=I40,"Meta Conseguida","Meta Non Conseguida"))))</f>
        <v>Introducir Resultado</v>
      </c>
      <c r="M40" s="398"/>
      <c r="N40" s="406"/>
      <c r="O40" s="90" t="str">
        <f>+IF(AND(ISBLANK(M40),ISBLANK(N40)),"Introducir Meta e Resultado",IF(ISBLANK(M40),"Introducir Meta",IF(ISBLANK(N40),"Introducir Resultado",IF(N40&gt;=M40,"Meta Conseguida","Meta Non Conseguida"))))</f>
        <v>Introducir Meta e Resultado</v>
      </c>
    </row>
    <row r="41" spans="1:15" ht="55.2">
      <c r="A41" s="106" t="s">
        <v>18</v>
      </c>
      <c r="B41" s="107" t="s">
        <v>39</v>
      </c>
      <c r="C41" s="107" t="s">
        <v>148</v>
      </c>
      <c r="D41" s="472" t="s">
        <v>683</v>
      </c>
      <c r="E41" s="411" t="s">
        <v>165</v>
      </c>
      <c r="F41" s="412">
        <v>0.53800000000000003</v>
      </c>
      <c r="G41" s="95" t="str">
        <f>+IF(ISBLANK(F41),"Introducir Resultado","Indicador Completado")</f>
        <v>Indicador Completado</v>
      </c>
      <c r="H41" s="296"/>
      <c r="I41" s="411" t="s">
        <v>165</v>
      </c>
      <c r="J41" s="412"/>
      <c r="K41" s="95" t="str">
        <f>+IF(ISBLANK(J41),"Introducir Resultado","Indicador Completado")</f>
        <v>Introducir Resultado</v>
      </c>
      <c r="M41" s="411" t="s">
        <v>165</v>
      </c>
      <c r="N41" s="412"/>
      <c r="O41" s="95" t="str">
        <f>+IF(ISBLANK(N41),"Introducir Resultado","Indicador Completado")</f>
        <v>Introducir Resultado</v>
      </c>
    </row>
    <row r="42" spans="1:15" ht="27.6">
      <c r="A42" s="106" t="s">
        <v>19</v>
      </c>
      <c r="B42" s="107" t="s">
        <v>129</v>
      </c>
      <c r="C42" s="107" t="s">
        <v>11</v>
      </c>
      <c r="D42" s="473" t="s">
        <v>336</v>
      </c>
      <c r="E42" s="413" t="s">
        <v>165</v>
      </c>
      <c r="F42" s="414" t="s">
        <v>165</v>
      </c>
      <c r="G42" s="178" t="s">
        <v>165</v>
      </c>
      <c r="H42" s="296"/>
      <c r="I42" s="413" t="s">
        <v>165</v>
      </c>
      <c r="J42" s="414" t="s">
        <v>165</v>
      </c>
      <c r="K42" s="178" t="s">
        <v>165</v>
      </c>
      <c r="M42" s="413" t="s">
        <v>165</v>
      </c>
      <c r="N42" s="414" t="s">
        <v>165</v>
      </c>
      <c r="O42" s="178" t="s">
        <v>165</v>
      </c>
    </row>
    <row r="43" spans="1:15" s="53" customFormat="1" ht="18.75" customHeight="1">
      <c r="A43" s="175"/>
      <c r="B43" s="23"/>
      <c r="C43" s="23"/>
      <c r="D43" s="474"/>
      <c r="E43" s="366"/>
      <c r="F43" s="415"/>
      <c r="G43" s="27"/>
      <c r="H43" s="2"/>
      <c r="I43" s="366"/>
      <c r="J43" s="415"/>
      <c r="K43" s="27"/>
      <c r="L43" s="2"/>
      <c r="M43" s="366"/>
      <c r="N43" s="415"/>
      <c r="O43" s="27"/>
    </row>
    <row r="44" spans="1:15" ht="18.75" customHeight="1">
      <c r="A44" s="58" t="s">
        <v>20</v>
      </c>
      <c r="B44" s="37"/>
      <c r="C44" s="37"/>
      <c r="D44" s="475"/>
      <c r="E44" s="368"/>
      <c r="F44" s="368"/>
      <c r="G44" s="39"/>
      <c r="H44" s="53"/>
      <c r="I44" s="368"/>
      <c r="J44" s="368"/>
      <c r="K44" s="39"/>
      <c r="L44" s="53"/>
      <c r="M44" s="368"/>
      <c r="N44" s="368"/>
      <c r="O44" s="39"/>
    </row>
    <row r="45" spans="1:15" ht="8.25" customHeight="1">
      <c r="A45" s="175"/>
      <c r="B45" s="176"/>
      <c r="C45" s="176"/>
      <c r="D45" s="476"/>
      <c r="E45" s="415"/>
      <c r="F45" s="415"/>
      <c r="G45" s="27"/>
      <c r="I45" s="415"/>
      <c r="J45" s="415"/>
      <c r="K45" s="27"/>
      <c r="M45" s="415"/>
      <c r="N45" s="415"/>
      <c r="O45" s="27"/>
    </row>
    <row r="46" spans="1:15" ht="36">
      <c r="A46" s="105" t="s">
        <v>130</v>
      </c>
      <c r="B46" s="99" t="s">
        <v>337</v>
      </c>
      <c r="C46" s="99" t="s">
        <v>44</v>
      </c>
      <c r="D46" s="477" t="s">
        <v>362</v>
      </c>
      <c r="E46" s="442">
        <f>+COUNTA(E47:E51)</f>
        <v>4</v>
      </c>
      <c r="F46" s="441">
        <f>+COUNTIF(G47:G51,"Meta Conseguida")</f>
        <v>3</v>
      </c>
      <c r="G46" s="92" t="str">
        <f>+IF(F46=0,"Ningunha Meta Alcanzada",IF(F46&gt;=E46,"Meta Totalmente Alcanzada",IF(F46&gt;0,"Meta Parcialmente Alcanzada")))</f>
        <v>Meta Parcialmente Alcanzada</v>
      </c>
      <c r="H46" s="296"/>
      <c r="I46" s="442">
        <f>+COUNTA(I47:I51)</f>
        <v>5</v>
      </c>
      <c r="J46" s="441">
        <f>+COUNTIF(K47:K51,"Meta Conseguida")</f>
        <v>0</v>
      </c>
      <c r="K46" s="92" t="str">
        <f>+IF(J46=0,"Ningunha Meta Alcanzada",IF(J46&gt;=I46,"Meta Totalmente Alcanzada",IF(J46&gt;0,"Meta Parcialmente Alcanzada")))</f>
        <v>Ningunha Meta Alcanzada</v>
      </c>
      <c r="M46" s="442">
        <f>+COUNTA(M47:M51)</f>
        <v>0</v>
      </c>
      <c r="N46" s="441">
        <f>+COUNTIF(O47:O51,"Meta Conseguida")</f>
        <v>0</v>
      </c>
      <c r="O46" s="92" t="str">
        <f>+IF(N46=0,"Ningunha Meta Alcanzada",IF(N46&gt;=M46,"Meta Totalmente Alcanzada",IF(N46&gt;0,"Meta Parcialmente Alcanzada")))</f>
        <v>Ningunha Meta Alcanzada</v>
      </c>
    </row>
    <row r="47" spans="1:15" ht="82.8">
      <c r="A47" s="59" t="s">
        <v>131</v>
      </c>
      <c r="B47" s="93" t="s">
        <v>208</v>
      </c>
      <c r="C47" s="93" t="s">
        <v>44</v>
      </c>
      <c r="D47" s="478" t="s">
        <v>512</v>
      </c>
      <c r="E47" s="506">
        <v>3</v>
      </c>
      <c r="F47" s="507">
        <v>3.2954545454545454</v>
      </c>
      <c r="G47" s="90" t="str">
        <f>+IF(AND(ISBLANK(E47),ISBLANK(F47)),"Introducir Meta e Resultado",IF(ISBLANK(E47),"Introducir Meta",IF(ISBLANK(F47),"Introducir Resultado",IF(F47&gt;=E47,"Meta Conseguida","Meta Non Conseguida"))))</f>
        <v>Meta Conseguida</v>
      </c>
      <c r="H47" s="296"/>
      <c r="I47" s="506">
        <v>3</v>
      </c>
      <c r="J47" s="507"/>
      <c r="K47" s="90" t="str">
        <f>+IF(AND(ISBLANK(I47),ISBLANK(J47)),"Introducir Meta e Resultado",IF(ISBLANK(I47),"Introducir Meta",IF(ISBLANK(J47),"Introducir Resultado",IF(J47&gt;=I47,"Meta Conseguida","Meta Non Conseguida"))))</f>
        <v>Introducir Resultado</v>
      </c>
      <c r="M47" s="506"/>
      <c r="N47" s="507"/>
      <c r="O47" s="90" t="str">
        <f>+IF(AND(ISBLANK(M47),ISBLANK(N47)),"Introducir Meta e Resultado",IF(ISBLANK(M47),"Introducir Meta",IF(ISBLANK(N47),"Introducir Resultado",IF(N47&gt;=M47,"Meta Conseguida","Meta Non Conseguida"))))</f>
        <v>Introducir Meta e Resultado</v>
      </c>
    </row>
    <row r="48" spans="1:15" ht="110.4">
      <c r="A48" s="59" t="s">
        <v>132</v>
      </c>
      <c r="B48" s="93" t="s">
        <v>199</v>
      </c>
      <c r="C48" s="93" t="s">
        <v>44</v>
      </c>
      <c r="D48" s="478" t="s">
        <v>513</v>
      </c>
      <c r="E48" s="508">
        <v>3</v>
      </c>
      <c r="F48" s="507">
        <v>4.1843687374749496</v>
      </c>
      <c r="G48" s="90" t="str">
        <f>+IF(AND(ISBLANK(E48),ISBLANK(F48)),"Introducir Meta e Resultado",IF(ISBLANK(E48),"Introducir Meta",IF(ISBLANK(F48),"Introducir Resultado",IF(F48&gt;=E48,"Meta Conseguida","Meta Non Conseguida"))))</f>
        <v>Meta Conseguida</v>
      </c>
      <c r="H48" s="296"/>
      <c r="I48" s="508">
        <v>3</v>
      </c>
      <c r="J48" s="507"/>
      <c r="K48" s="90" t="str">
        <f>+IF(AND(ISBLANK(I48),ISBLANK(J48)),"Introducir Meta e Resultado",IF(ISBLANK(I48),"Introducir Meta",IF(ISBLANK(J48),"Introducir Resultado",IF(J48&gt;=I48,"Meta Conseguida","Meta Non Conseguida"))))</f>
        <v>Introducir Resultado</v>
      </c>
      <c r="M48" s="508"/>
      <c r="N48" s="507"/>
      <c r="O48" s="90" t="str">
        <f>+IF(AND(ISBLANK(M48),ISBLANK(N48)),"Introducir Meta e Resultado",IF(ISBLANK(M48),"Introducir Meta",IF(ISBLANK(N48),"Introducir Resultado",IF(N48&gt;=M48,"Meta Conseguida","Meta Non Conseguida"))))</f>
        <v>Introducir Meta e Resultado</v>
      </c>
    </row>
    <row r="49" spans="1:15" ht="82.8">
      <c r="A49" s="59" t="s">
        <v>133</v>
      </c>
      <c r="B49" s="93" t="s">
        <v>338</v>
      </c>
      <c r="C49" s="93" t="s">
        <v>44</v>
      </c>
      <c r="D49" s="478" t="s">
        <v>514</v>
      </c>
      <c r="E49" s="508">
        <v>3.5</v>
      </c>
      <c r="F49" s="507">
        <v>3.3544303797468356</v>
      </c>
      <c r="G49" s="90" t="str">
        <f>+IF(AND(ISBLANK(E49),ISBLANK(F49)),"Introducir Meta e Resultado",IF(ISBLANK(E49),"Introducir Meta",IF(ISBLANK(F49),"Introducir Resultado",IF(F49&gt;=E49,"Meta Conseguida","Meta Non Conseguida"))))</f>
        <v>Meta Non Conseguida</v>
      </c>
      <c r="H49" s="296"/>
      <c r="I49" s="508">
        <v>3.5</v>
      </c>
      <c r="J49" s="507"/>
      <c r="K49" s="90" t="str">
        <f>+IF(AND(ISBLANK(I49),ISBLANK(J49)),"Introducir Meta e Resultado",IF(ISBLANK(I49),"Introducir Meta",IF(ISBLANK(J49),"Introducir Resultado",IF(J49&gt;=I49,"Meta Conseguida","Meta Non Conseguida"))))</f>
        <v>Introducir Resultado</v>
      </c>
      <c r="M49" s="508"/>
      <c r="N49" s="507"/>
      <c r="O49" s="90" t="str">
        <f>+IF(AND(ISBLANK(M49),ISBLANK(N49)),"Introducir Meta e Resultado",IF(ISBLANK(M49),"Introducir Meta",IF(ISBLANK(N49),"Introducir Resultado",IF(N49&gt;=M49,"Meta Conseguida","Meta Non Conseguida"))))</f>
        <v>Introducir Meta e Resultado</v>
      </c>
    </row>
    <row r="50" spans="1:15" ht="110.4">
      <c r="A50" s="59" t="s">
        <v>134</v>
      </c>
      <c r="B50" s="93" t="s">
        <v>389</v>
      </c>
      <c r="C50" s="93" t="s">
        <v>44</v>
      </c>
      <c r="D50" s="479" t="s">
        <v>515</v>
      </c>
      <c r="E50" s="508"/>
      <c r="F50" s="507">
        <v>3.5172413793103448</v>
      </c>
      <c r="G50" s="90" t="str">
        <f>+IF(AND(ISBLANK(E50),ISBLANK(F50)),"Introducir Meta e Resultado",IF(ISBLANK(E50),"Introducir Meta",IF(ISBLANK(F50),"Introducir Resultado",IF(F50&gt;=E50,"Meta Conseguida","Meta Non Conseguida"))))</f>
        <v>Introducir Meta</v>
      </c>
      <c r="H50" s="296"/>
      <c r="I50" s="508">
        <v>3.5</v>
      </c>
      <c r="J50" s="507"/>
      <c r="K50" s="90" t="str">
        <f>+IF(AND(ISBLANK(I50),ISBLANK(J50)),"Introducir Meta e Resultado",IF(ISBLANK(I50),"Introducir Meta",IF(ISBLANK(J50),"Introducir Resultado",IF(J50&gt;=I50,"Meta Conseguida","Meta Non Conseguida"))))</f>
        <v>Introducir Resultado</v>
      </c>
      <c r="M50" s="508"/>
      <c r="N50" s="507"/>
      <c r="O50" s="90" t="str">
        <f>+IF(AND(ISBLANK(M50),ISBLANK(N50)),"Introducir Meta e Resultado",IF(ISBLANK(M50),"Introducir Meta",IF(ISBLANK(N50),"Introducir Resultado",IF(N50&gt;=M50,"Meta Conseguida","Meta Non Conseguida"))))</f>
        <v>Introducir Meta e Resultado</v>
      </c>
    </row>
    <row r="51" spans="1:15" ht="82.8">
      <c r="A51" s="60" t="s">
        <v>498</v>
      </c>
      <c r="B51" s="94" t="s">
        <v>499</v>
      </c>
      <c r="C51" s="94" t="s">
        <v>44</v>
      </c>
      <c r="D51" s="479" t="s">
        <v>516</v>
      </c>
      <c r="E51" s="509">
        <v>3</v>
      </c>
      <c r="F51" s="511" t="s">
        <v>165</v>
      </c>
      <c r="G51" s="91" t="str">
        <f>+IF(AND(ISBLANK(E51),ISBLANK(F51)),"Introducir Meta e Resultado",IF(ISBLANK(E51),"Introducir Meta",IF(ISBLANK(F51),"Introducir Resultado",IF(F51&gt;=E51,"Meta Conseguida","Meta Non Conseguida"))))</f>
        <v>Meta Conseguida</v>
      </c>
      <c r="H51" s="296"/>
      <c r="I51" s="509">
        <v>3</v>
      </c>
      <c r="J51" s="510"/>
      <c r="K51" s="91" t="str">
        <f>+IF(AND(ISBLANK(I51),ISBLANK(J51)),"Introducir Meta e Resultado",IF(ISBLANK(I51),"Introducir Meta",IF(ISBLANK(J51),"Introducir Resultado",IF(J51&gt;=I51,"Meta Conseguida","Meta Non Conseguida"))))</f>
        <v>Introducir Resultado</v>
      </c>
      <c r="M51" s="509"/>
      <c r="N51" s="510"/>
      <c r="O51" s="91" t="str">
        <f>+IF(AND(ISBLANK(M51),ISBLANK(N51)),"Introducir Meta e Resultado",IF(ISBLANK(M51),"Introducir Meta",IF(ISBLANK(N51),"Introducir Resultado",IF(N51&gt;=M51,"Meta Conseguida","Meta Non Conseguida"))))</f>
        <v>Introducir Meta e Resultado</v>
      </c>
    </row>
    <row r="52" spans="1:15" ht="55.2">
      <c r="A52" s="106" t="s">
        <v>97</v>
      </c>
      <c r="B52" s="107" t="s">
        <v>40</v>
      </c>
      <c r="C52" s="107" t="s">
        <v>148</v>
      </c>
      <c r="D52" s="472" t="s">
        <v>517</v>
      </c>
      <c r="E52" s="521">
        <v>0.2</v>
      </c>
      <c r="F52" s="515">
        <v>0.234567901234568</v>
      </c>
      <c r="G52" s="95" t="str">
        <f>+IF(AND(ISBLANK(E52),ISBLANK(F52)),"Introducir Meta e Resultado",IF(ISBLANK(E52),"Introducir Meta",IF(ISBLANK(F52),"Introducir Resultado",IF(F52&lt;=E52,"Meta Conseguida","Meta Non Conseguida"))))</f>
        <v>Meta Non Conseguida</v>
      </c>
      <c r="H52" s="296"/>
      <c r="I52" s="521">
        <v>0.2</v>
      </c>
      <c r="J52" s="365"/>
      <c r="K52" s="95" t="str">
        <f>+IF(AND(ISBLANK(I52),ISBLANK(J52)),"Introducir Meta e Resultado",IF(ISBLANK(I52),"Introducir Meta",IF(ISBLANK(J52),"Introducir Resultado",IF(J52&lt;=I52,"Meta Conseguida","Meta Non Conseguida"))))</f>
        <v>Introducir Resultado</v>
      </c>
      <c r="M52" s="419"/>
      <c r="N52" s="365"/>
      <c r="O52" s="95" t="str">
        <f>+IF(AND(ISBLANK(M52),ISBLANK(N52)),"Introducir Meta e Resultado",IF(ISBLANK(M52),"Introducir Meta",IF(ISBLANK(N52),"Introducir Resultado",IF(N52&lt;=M52,"Meta Conseguida","Meta Non Conseguida"))))</f>
        <v>Introducir Meta e Resultado</v>
      </c>
    </row>
    <row r="53" spans="1:15" ht="55.2">
      <c r="A53" s="106" t="s">
        <v>98</v>
      </c>
      <c r="B53" s="107" t="s">
        <v>41</v>
      </c>
      <c r="C53" s="107" t="s">
        <v>148</v>
      </c>
      <c r="D53" s="472" t="s">
        <v>518</v>
      </c>
      <c r="E53" s="514"/>
      <c r="F53" s="515">
        <v>4.9382716049382699E-2</v>
      </c>
      <c r="G53" s="95" t="str">
        <f>+IF(AND(ISBLANK(E53),ISBLANK(F53)),"Introducir Meta e Resultado",IF(ISBLANK(E53),"Introducir Meta",IF(ISBLANK(F53),"Introducir Resultado",IF(F53&lt;=E53,"Meta Conseguida","Meta Non Conseguida"))))</f>
        <v>Introducir Meta</v>
      </c>
      <c r="H53" s="296"/>
      <c r="I53" s="419">
        <v>4.4999999999999998E-2</v>
      </c>
      <c r="J53" s="365"/>
      <c r="K53" s="95" t="str">
        <f>+IF(AND(ISBLANK(I53),ISBLANK(J53)),"Introducir Meta e Resultado",IF(ISBLANK(I53),"Introducir Meta",IF(ISBLANK(J53),"Introducir Resultado",IF(J53&lt;=I53,"Meta Conseguida","Meta Non Conseguida"))))</f>
        <v>Introducir Resultado</v>
      </c>
      <c r="M53" s="419"/>
      <c r="N53" s="365"/>
      <c r="O53" s="95" t="str">
        <f>+IF(AND(ISBLANK(M53),ISBLANK(N53)),"Introducir Meta e Resultado",IF(ISBLANK(M53),"Introducir Meta",IF(ISBLANK(N53),"Introducir Resultado",IF(N53&lt;=M53,"Meta Conseguida","Meta Non Conseguida"))))</f>
        <v>Introducir Meta e Resultado</v>
      </c>
    </row>
    <row r="54" spans="1:15" ht="36">
      <c r="A54" s="105" t="s">
        <v>99</v>
      </c>
      <c r="B54" s="99" t="s">
        <v>21</v>
      </c>
      <c r="C54" s="99" t="s">
        <v>22</v>
      </c>
      <c r="D54" s="477" t="s">
        <v>363</v>
      </c>
      <c r="E54" s="516">
        <f>+COUNTA(E55:E58)</f>
        <v>2</v>
      </c>
      <c r="F54" s="517">
        <f>+COUNTIF(G55:G58,"Meta Conseguida")</f>
        <v>2</v>
      </c>
      <c r="G54" s="89" t="str">
        <f>+IF(F54=0,"Ningunha Meta Alcanzada",IF(F54&gt;=E54,"Meta Totalmente Alcanzada",IF(F54&gt;0,"Meta Parcialmente Alcanzada")))</f>
        <v>Meta Totalmente Alcanzada</v>
      </c>
      <c r="H54" s="296"/>
      <c r="I54" s="442">
        <f>+COUNTA(I55:I58)</f>
        <v>4</v>
      </c>
      <c r="J54" s="441">
        <f>+COUNTIF(K55:K58,"Meta Conseguida")</f>
        <v>0</v>
      </c>
      <c r="K54" s="89" t="str">
        <f>+IF(J54=0,"Ningunha Meta Alcanzada",IF(J54&gt;=I54,"Meta Totalmente Alcanzada",IF(J54&gt;0,"Meta Parcialmente Alcanzada")))</f>
        <v>Ningunha Meta Alcanzada</v>
      </c>
      <c r="M54" s="442">
        <f>+COUNTA(M55:M58)</f>
        <v>0</v>
      </c>
      <c r="N54" s="441">
        <f>+COUNTIF(O55:O58,"Meta Conseguida")</f>
        <v>0</v>
      </c>
      <c r="O54" s="89" t="str">
        <f>+IF(N54=0,"Ningunha Meta Alcanzada",IF(N54&gt;=M54,"Meta Totalmente Alcanzada",IF(N54&gt;0,"Meta Parcialmente Alcanzada")))</f>
        <v>Ningunha Meta Alcanzada</v>
      </c>
    </row>
    <row r="55" spans="1:15" ht="82.8">
      <c r="A55" s="59" t="s">
        <v>113</v>
      </c>
      <c r="B55" s="93" t="s">
        <v>207</v>
      </c>
      <c r="C55" s="93" t="s">
        <v>22</v>
      </c>
      <c r="D55" s="478" t="s">
        <v>519</v>
      </c>
      <c r="E55" s="506">
        <v>3.5</v>
      </c>
      <c r="F55" s="507">
        <v>4</v>
      </c>
      <c r="G55" s="90" t="str">
        <f t="shared" ref="G55:G63" si="1">+IF(AND(ISBLANK(E55),ISBLANK(F55)),"Introducir Meta e Resultado",IF(ISBLANK(E55),"Introducir Meta",IF(ISBLANK(F55),"Introducir Resultado",IF(F55&gt;=E55,"Meta Conseguida","Meta Non Conseguida"))))</f>
        <v>Meta Conseguida</v>
      </c>
      <c r="H55" s="296"/>
      <c r="I55" s="506">
        <v>3.5</v>
      </c>
      <c r="J55" s="507"/>
      <c r="K55" s="90" t="str">
        <f>+IF(AND(ISBLANK(I55),ISBLANK(J55)),"Introducir Meta e Resultado",IF(ISBLANK(I55),"Introducir Meta",IF(ISBLANK(J55),"Introducir Resultado",IF(J55&gt;=I55,"Meta Conseguida","Meta Non Conseguida"))))</f>
        <v>Introducir Resultado</v>
      </c>
      <c r="M55" s="506"/>
      <c r="N55" s="507"/>
      <c r="O55" s="90" t="str">
        <f>+IF(AND(ISBLANK(M55),ISBLANK(N55)),"Introducir Meta e Resultado",IF(ISBLANK(M55),"Introducir Meta",IF(ISBLANK(N55),"Introducir Resultado",IF(N55&gt;=M55,"Meta Conseguida","Meta Non Conseguida"))))</f>
        <v>Introducir Meta e Resultado</v>
      </c>
    </row>
    <row r="56" spans="1:15" ht="110.4">
      <c r="A56" s="59" t="s">
        <v>114</v>
      </c>
      <c r="B56" s="93" t="s">
        <v>198</v>
      </c>
      <c r="C56" s="93" t="s">
        <v>22</v>
      </c>
      <c r="D56" s="478" t="s">
        <v>520</v>
      </c>
      <c r="E56" s="506">
        <v>4</v>
      </c>
      <c r="F56" s="507">
        <v>4.3663366336633667</v>
      </c>
      <c r="G56" s="90" t="str">
        <f t="shared" si="1"/>
        <v>Meta Conseguida</v>
      </c>
      <c r="H56" s="296"/>
      <c r="I56" s="506">
        <v>4</v>
      </c>
      <c r="J56" s="507"/>
      <c r="K56" s="90" t="str">
        <f>+IF(AND(ISBLANK(I56),ISBLANK(J56)),"Introducir Meta e Resultado",IF(ISBLANK(I56),"Introducir Meta",IF(ISBLANK(J56),"Introducir Resultado",IF(J56&gt;=I56,"Meta Conseguida","Meta Non Conseguida"))))</f>
        <v>Introducir Resultado</v>
      </c>
      <c r="M56" s="506"/>
      <c r="N56" s="507"/>
      <c r="O56" s="90" t="str">
        <f>+IF(AND(ISBLANK(M56),ISBLANK(N56)),"Introducir Meta e Resultado",IF(ISBLANK(M56),"Introducir Meta",IF(ISBLANK(N56),"Introducir Resultado",IF(N56&gt;=M56,"Meta Conseguida","Meta Non Conseguida"))))</f>
        <v>Introducir Meta e Resultado</v>
      </c>
    </row>
    <row r="57" spans="1:15" ht="82.8">
      <c r="A57" s="59" t="s">
        <v>115</v>
      </c>
      <c r="B57" s="93" t="s">
        <v>201</v>
      </c>
      <c r="C57" s="93" t="s">
        <v>22</v>
      </c>
      <c r="D57" s="478" t="s">
        <v>521</v>
      </c>
      <c r="E57" s="508"/>
      <c r="F57" s="507">
        <v>3.5555555555555554</v>
      </c>
      <c r="G57" s="90" t="str">
        <f t="shared" si="1"/>
        <v>Introducir Meta</v>
      </c>
      <c r="H57" s="296"/>
      <c r="I57" s="508">
        <v>3.5</v>
      </c>
      <c r="J57" s="507"/>
      <c r="K57" s="90" t="str">
        <f>+IF(AND(ISBLANK(I57),ISBLANK(J57)),"Introducir Meta e Resultado",IF(ISBLANK(I57),"Introducir Meta",IF(ISBLANK(J57),"Introducir Resultado",IF(J57&gt;=I57,"Meta Conseguida","Meta Non Conseguida"))))</f>
        <v>Introducir Resultado</v>
      </c>
      <c r="M57" s="508"/>
      <c r="N57" s="507"/>
      <c r="O57" s="90" t="str">
        <f>+IF(AND(ISBLANK(M57),ISBLANK(N57)),"Introducir Meta e Resultado",IF(ISBLANK(M57),"Introducir Meta",IF(ISBLANK(N57),"Introducir Resultado",IF(N57&gt;=M57,"Meta Conseguida","Meta Non Conseguida"))))</f>
        <v>Introducir Meta e Resultado</v>
      </c>
    </row>
    <row r="58" spans="1:15" ht="110.4">
      <c r="A58" s="60" t="s">
        <v>339</v>
      </c>
      <c r="B58" s="93" t="s">
        <v>390</v>
      </c>
      <c r="C58" s="94" t="s">
        <v>22</v>
      </c>
      <c r="D58" s="478" t="s">
        <v>522</v>
      </c>
      <c r="E58" s="509"/>
      <c r="F58" s="507">
        <v>3.5</v>
      </c>
      <c r="G58" s="91" t="str">
        <f t="shared" si="1"/>
        <v>Introducir Meta</v>
      </c>
      <c r="H58" s="296"/>
      <c r="I58" s="509">
        <v>3.5</v>
      </c>
      <c r="J58" s="507"/>
      <c r="K58" s="91" t="str">
        <f>+IF(AND(ISBLANK(I58),ISBLANK(J58)),"Introducir Meta e Resultado",IF(ISBLANK(I58),"Introducir Meta",IF(ISBLANK(J58),"Introducir Resultado",IF(J58&gt;=I58,"Meta Conseguida","Meta Non Conseguida"))))</f>
        <v>Introducir Resultado</v>
      </c>
      <c r="M58" s="509"/>
      <c r="N58" s="507"/>
      <c r="O58" s="91" t="str">
        <f>+IF(AND(ISBLANK(M58),ISBLANK(N58)),"Introducir Meta e Resultado",IF(ISBLANK(M58),"Introducir Meta",IF(ISBLANK(N58),"Introducir Resultado",IF(N58&gt;=M58,"Meta Conseguida","Meta Non Conseguida"))))</f>
        <v>Introducir Meta e Resultado</v>
      </c>
    </row>
    <row r="59" spans="1:15" ht="36">
      <c r="A59" s="105" t="s">
        <v>100</v>
      </c>
      <c r="B59" s="99" t="s">
        <v>340</v>
      </c>
      <c r="C59" s="99" t="s">
        <v>23</v>
      </c>
      <c r="D59" s="477" t="s">
        <v>391</v>
      </c>
      <c r="E59" s="518">
        <f>+COUNTA(E60:E63)</f>
        <v>2</v>
      </c>
      <c r="F59" s="517">
        <f>+COUNTIF(G60:G63,"Meta Conseguida")</f>
        <v>2</v>
      </c>
      <c r="G59" s="92" t="str">
        <f>+IF(F59=0,"Ningunha Meta Alcanzada",IF(F59=E59,"Meta Totalmente Alcanzada",IF(F59&gt;0,"Meta Parcialmente Alcanzada")))</f>
        <v>Meta Totalmente Alcanzada</v>
      </c>
      <c r="H59" s="444"/>
      <c r="I59" s="443">
        <f>+COUNTA(I60:I63)</f>
        <v>4</v>
      </c>
      <c r="J59" s="441">
        <f>+COUNTIF(K60:K63,"Meta Conseguida")</f>
        <v>0</v>
      </c>
      <c r="K59" s="92" t="str">
        <f>+IF(J59=0,"Ningunha Meta Alcanzada",IF(J59=I59,"Meta Totalmente Alcanzada",IF(J59&gt;0,"Meta Parcialmente Alcanzada")))</f>
        <v>Ningunha Meta Alcanzada</v>
      </c>
      <c r="M59" s="443">
        <f>+COUNTA(M60:M63)</f>
        <v>0</v>
      </c>
      <c r="N59" s="441">
        <f>+COUNTIF(O60:O63,"Meta Conseguida")</f>
        <v>0</v>
      </c>
      <c r="O59" s="92" t="str">
        <f>+IF(N59=0,"Ningunha Meta Alcanzada",IF(N59=M59,"Meta Totalmente Alcanzada",IF(N59&gt;0,"Meta Parcialmente Alcanzada")))</f>
        <v>Ningunha Meta Alcanzada</v>
      </c>
    </row>
    <row r="60" spans="1:15" ht="82.8">
      <c r="A60" s="59" t="s">
        <v>116</v>
      </c>
      <c r="B60" s="93" t="s">
        <v>206</v>
      </c>
      <c r="C60" s="93" t="s">
        <v>23</v>
      </c>
      <c r="D60" s="478" t="s">
        <v>523</v>
      </c>
      <c r="E60" s="506">
        <v>3.5</v>
      </c>
      <c r="F60" s="507">
        <v>3.5</v>
      </c>
      <c r="G60" s="90" t="str">
        <f t="shared" si="1"/>
        <v>Meta Conseguida</v>
      </c>
      <c r="H60" s="296"/>
      <c r="I60" s="506">
        <v>3.5</v>
      </c>
      <c r="J60" s="507"/>
      <c r="K60" s="90" t="str">
        <f>+IF(AND(ISBLANK(I60),ISBLANK(J60)),"Introducir Meta e Resultado",IF(ISBLANK(I60),"Introducir Meta",IF(ISBLANK(J60),"Introducir Resultado",IF(J60&gt;=I60,"Meta Conseguida","Meta Non Conseguida"))))</f>
        <v>Introducir Resultado</v>
      </c>
      <c r="M60" s="506"/>
      <c r="N60" s="507"/>
      <c r="O60" s="90" t="str">
        <f>+IF(AND(ISBLANK(M60),ISBLANK(N60)),"Introducir Meta e Resultado",IF(ISBLANK(M60),"Introducir Meta",IF(ISBLANK(N60),"Introducir Resultado",IF(N60&gt;=M60,"Meta Conseguida","Meta Non Conseguida"))))</f>
        <v>Introducir Meta e Resultado</v>
      </c>
    </row>
    <row r="61" spans="1:15" ht="82.8">
      <c r="A61" s="59" t="s">
        <v>117</v>
      </c>
      <c r="B61" s="93" t="s">
        <v>376</v>
      </c>
      <c r="C61" s="93" t="s">
        <v>23</v>
      </c>
      <c r="D61" s="478" t="s">
        <v>524</v>
      </c>
      <c r="E61" s="506">
        <v>3.7</v>
      </c>
      <c r="F61" s="507">
        <v>4.3663366336633667</v>
      </c>
      <c r="G61" s="90" t="str">
        <f t="shared" si="1"/>
        <v>Meta Conseguida</v>
      </c>
      <c r="H61" s="296"/>
      <c r="I61" s="506">
        <v>3.7</v>
      </c>
      <c r="J61" s="507"/>
      <c r="K61" s="90" t="str">
        <f>+IF(AND(ISBLANK(I61),ISBLANK(J61)),"Introducir Meta e Resultado",IF(ISBLANK(I61),"Introducir Meta",IF(ISBLANK(J61),"Introducir Resultado",IF(J61&gt;=I61,"Meta Conseguida","Meta Non Conseguida"))))</f>
        <v>Introducir Resultado</v>
      </c>
      <c r="M61" s="506"/>
      <c r="N61" s="507"/>
      <c r="O61" s="90" t="str">
        <f>+IF(AND(ISBLANK(M61),ISBLANK(N61)),"Introducir Meta e Resultado",IF(ISBLANK(M61),"Introducir Meta",IF(ISBLANK(N61),"Introducir Resultado",IF(N61&gt;=M61,"Meta Conseguida","Meta Non Conseguida"))))</f>
        <v>Introducir Meta e Resultado</v>
      </c>
    </row>
    <row r="62" spans="1:15" ht="82.8">
      <c r="A62" s="59" t="s">
        <v>342</v>
      </c>
      <c r="B62" s="93" t="s">
        <v>341</v>
      </c>
      <c r="C62" s="93" t="s">
        <v>23</v>
      </c>
      <c r="D62" s="478" t="s">
        <v>525</v>
      </c>
      <c r="E62" s="506"/>
      <c r="F62" s="507">
        <v>2.4444444444444446</v>
      </c>
      <c r="G62" s="90" t="str">
        <f t="shared" si="1"/>
        <v>Introducir Meta</v>
      </c>
      <c r="H62" s="296"/>
      <c r="I62" s="506">
        <v>3.5</v>
      </c>
      <c r="J62" s="507"/>
      <c r="K62" s="90" t="str">
        <f>+IF(AND(ISBLANK(I62),ISBLANK(J62)),"Introducir Meta e Resultado",IF(ISBLANK(I62),"Introducir Meta",IF(ISBLANK(J62),"Introducir Resultado",IF(J62&gt;=I62,"Meta Conseguida","Meta Non Conseguida"))))</f>
        <v>Introducir Resultado</v>
      </c>
      <c r="M62" s="506"/>
      <c r="N62" s="507"/>
      <c r="O62" s="90" t="str">
        <f>+IF(AND(ISBLANK(M62),ISBLANK(N62)),"Introducir Meta e Resultado",IF(ISBLANK(M62),"Introducir Meta",IF(ISBLANK(N62),"Introducir Resultado",IF(N62&gt;=M62,"Meta Conseguida","Meta Non Conseguida"))))</f>
        <v>Introducir Meta e Resultado</v>
      </c>
    </row>
    <row r="63" spans="1:15" ht="82.8">
      <c r="A63" s="60" t="s">
        <v>377</v>
      </c>
      <c r="B63" s="93" t="s">
        <v>343</v>
      </c>
      <c r="C63" s="94" t="s">
        <v>23</v>
      </c>
      <c r="D63" s="479" t="s">
        <v>526</v>
      </c>
      <c r="E63" s="506"/>
      <c r="F63" s="507">
        <v>2.1111111111111112</v>
      </c>
      <c r="G63" s="91" t="str">
        <f t="shared" si="1"/>
        <v>Introducir Meta</v>
      </c>
      <c r="H63" s="296"/>
      <c r="I63" s="506" t="s">
        <v>697</v>
      </c>
      <c r="J63" s="507"/>
      <c r="K63" s="91" t="str">
        <f>+IF(AND(ISBLANK(I63),ISBLANK(J63)),"Introducir Meta e Resultado",IF(ISBLANK(I63),"Introducir Meta",IF(ISBLANK(J63),"Introducir Resultado",IF(J63&gt;=I63,"Meta Conseguida","Meta Non Conseguida"))))</f>
        <v>Introducir Resultado</v>
      </c>
      <c r="M63" s="506"/>
      <c r="N63" s="507"/>
      <c r="O63" s="91" t="str">
        <f>+IF(AND(ISBLANK(M63),ISBLANK(N63)),"Introducir Meta e Resultado",IF(ISBLANK(M63),"Introducir Meta",IF(ISBLANK(N63),"Introducir Resultado",IF(N63&gt;=M63,"Meta Conseguida","Meta Non Conseguida"))))</f>
        <v>Introducir Meta e Resultado</v>
      </c>
    </row>
    <row r="64" spans="1:15" ht="41.4">
      <c r="A64" s="106" t="s">
        <v>152</v>
      </c>
      <c r="B64" s="107" t="s">
        <v>226</v>
      </c>
      <c r="C64" s="98" t="s">
        <v>24</v>
      </c>
      <c r="D64" s="463" t="s">
        <v>344</v>
      </c>
      <c r="E64" s="519"/>
      <c r="F64" s="515"/>
      <c r="G64" s="89" t="str">
        <f>+IF(AND(ISBLANK(E64),ISBLANK(F64)),"Introducir Meta e Resultado",IF(ISBLANK(E64),"Introducir Meta",IF(ISBLANK(F64),"Introducir Resultado",IF(F64&gt;=E64,"Meta Conseguida","Meta Non Conseguida"))))</f>
        <v>Introducir Meta e Resultado</v>
      </c>
      <c r="H64" s="298"/>
      <c r="I64" s="385">
        <v>0.2</v>
      </c>
      <c r="J64" s="365"/>
      <c r="K64" s="89" t="str">
        <f>+IF(AND(ISBLANK(I64),ISBLANK(J64)),"Introducir Meta e Resultado",IF(ISBLANK(I64),"Introducir Meta",IF(ISBLANK(J64),"Introducir Resultado",IF(J64&gt;=I64,"Meta Conseguida","Meta Non Conseguida"))))</f>
        <v>Introducir Resultado</v>
      </c>
      <c r="L64" s="3"/>
      <c r="M64" s="385"/>
      <c r="N64" s="365"/>
      <c r="O64" s="89" t="str">
        <f>+IF(AND(ISBLANK(M64),ISBLANK(N64)),"Introducir Meta e Resultado",IF(ISBLANK(M64),"Introducir Meta",IF(ISBLANK(N64),"Introducir Resultado",IF(N64&gt;=M64,"Meta Conseguida","Meta Non Conseguida"))))</f>
        <v>Introducir Meta e Resultado</v>
      </c>
    </row>
    <row r="65" spans="1:15" ht="36">
      <c r="A65" s="105" t="s">
        <v>101</v>
      </c>
      <c r="B65" s="99" t="s">
        <v>25</v>
      </c>
      <c r="C65" s="99" t="s">
        <v>162</v>
      </c>
      <c r="D65" s="477" t="s">
        <v>364</v>
      </c>
      <c r="E65" s="516">
        <f>+COUNTA(E66:E69)</f>
        <v>0</v>
      </c>
      <c r="F65" s="517">
        <f>+COUNTIF(G66:G69,"Meta Conseguida")</f>
        <v>0</v>
      </c>
      <c r="G65" s="92" t="str">
        <f>+IF(F65=0,"Ningunha Meta Alcanzada",IF(F65=E65,"Meta Totalmente Alcanzada",IF(F65&gt;0,"Meta Parcialmente Alcanzada")))</f>
        <v>Ningunha Meta Alcanzada</v>
      </c>
      <c r="H65" s="296"/>
      <c r="I65" s="442">
        <f>+COUNTA(I66:I69)</f>
        <v>4</v>
      </c>
      <c r="J65" s="441">
        <f>+COUNTIF(K66:K69,"Meta Conseguida")</f>
        <v>0</v>
      </c>
      <c r="K65" s="92" t="str">
        <f>+IF(J65=0,"Ningunha Meta Alcanzada",IF(J65=I65,"Meta Totalmente Alcanzada",IF(J65&gt;0,"Meta Parcialmente Alcanzada")))</f>
        <v>Ningunha Meta Alcanzada</v>
      </c>
      <c r="M65" s="442">
        <f>+COUNTA(M66:M69)</f>
        <v>0</v>
      </c>
      <c r="N65" s="441">
        <f>+COUNTIF(O66:O69,"Meta Conseguida")</f>
        <v>0</v>
      </c>
      <c r="O65" s="92" t="str">
        <f>+IF(N65=0,"Ningunha Meta Alcanzada",IF(N65=M65,"Meta Totalmente Alcanzada",IF(N65&gt;0,"Meta Parcialmente Alcanzada")))</f>
        <v>Ningunha Meta Alcanzada</v>
      </c>
    </row>
    <row r="66" spans="1:15" ht="96.6">
      <c r="A66" s="59" t="s">
        <v>118</v>
      </c>
      <c r="B66" s="93" t="s">
        <v>205</v>
      </c>
      <c r="C66" s="93" t="s">
        <v>162</v>
      </c>
      <c r="D66" s="478" t="s">
        <v>527</v>
      </c>
      <c r="E66" s="506"/>
      <c r="F66" s="507">
        <v>3.625</v>
      </c>
      <c r="G66" s="90" t="str">
        <f>+IF(AND(ISBLANK(E66),ISBLANK(F66)),"Introducir Meta e Resultado",IF(ISBLANK(E66),"Introducir Meta",IF(ISBLANK(F66),"Introducir Resultado",IF(F66&gt;=E66,"Meta Conseguida","Meta Non Conseguida"))))</f>
        <v>Introducir Meta</v>
      </c>
      <c r="H66" s="296"/>
      <c r="I66" s="506">
        <v>3.5</v>
      </c>
      <c r="J66" s="507"/>
      <c r="K66" s="90" t="str">
        <f>+IF(AND(ISBLANK(I66),ISBLANK(J66)),"Introducir Meta e Resultado",IF(ISBLANK(I66),"Introducir Meta",IF(ISBLANK(J66),"Introducir Resultado",IF(J66&gt;=I66,"Meta Conseguida","Meta Non Conseguida"))))</f>
        <v>Introducir Resultado</v>
      </c>
      <c r="M66" s="506"/>
      <c r="N66" s="507"/>
      <c r="O66" s="90" t="str">
        <f>+IF(AND(ISBLANK(M66),ISBLANK(N66)),"Introducir Meta e Resultado",IF(ISBLANK(M66),"Introducir Meta",IF(ISBLANK(N66),"Introducir Resultado",IF(N66&gt;=M66,"Meta Conseguida","Meta Non Conseguida"))))</f>
        <v>Introducir Meta e Resultado</v>
      </c>
    </row>
    <row r="67" spans="1:15" ht="124.2">
      <c r="A67" s="59" t="s">
        <v>119</v>
      </c>
      <c r="B67" s="93" t="s">
        <v>202</v>
      </c>
      <c r="C67" s="93" t="s">
        <v>162</v>
      </c>
      <c r="D67" s="478" t="s">
        <v>528</v>
      </c>
      <c r="E67" s="506"/>
      <c r="F67" s="507">
        <v>4.2524271844660193</v>
      </c>
      <c r="G67" s="90" t="str">
        <f>+IF(AND(ISBLANK(E67),ISBLANK(F67)),"Introducir Meta e Resultado",IF(ISBLANK(E67),"Introducir Meta",IF(ISBLANK(F67),"Introducir Resultado",IF(F67&gt;=E67,"Meta Conseguida","Meta Non Conseguida"))))</f>
        <v>Introducir Meta</v>
      </c>
      <c r="H67" s="296"/>
      <c r="I67" s="506">
        <v>4</v>
      </c>
      <c r="J67" s="507"/>
      <c r="K67" s="90" t="str">
        <f>+IF(AND(ISBLANK(I67),ISBLANK(J67)),"Introducir Meta e Resultado",IF(ISBLANK(I67),"Introducir Meta",IF(ISBLANK(J67),"Introducir Resultado",IF(J67&gt;=I67,"Meta Conseguida","Meta Non Conseguida"))))</f>
        <v>Introducir Resultado</v>
      </c>
      <c r="M67" s="506"/>
      <c r="N67" s="507"/>
      <c r="O67" s="90" t="str">
        <f>+IF(AND(ISBLANK(M67),ISBLANK(N67)),"Introducir Meta e Resultado",IF(ISBLANK(M67),"Introducir Meta",IF(ISBLANK(N67),"Introducir Resultado",IF(N67&gt;=M67,"Meta Conseguida","Meta Non Conseguida"))))</f>
        <v>Introducir Meta e Resultado</v>
      </c>
    </row>
    <row r="68" spans="1:15" ht="96.6">
      <c r="A68" s="59" t="s">
        <v>120</v>
      </c>
      <c r="B68" s="93" t="s">
        <v>203</v>
      </c>
      <c r="C68" s="93" t="s">
        <v>162</v>
      </c>
      <c r="D68" s="478" t="s">
        <v>529</v>
      </c>
      <c r="E68" s="506"/>
      <c r="F68" s="507">
        <v>4</v>
      </c>
      <c r="G68" s="90" t="str">
        <f>+IF(AND(ISBLANK(E68),ISBLANK(F68)),"Introducir Meta e Resultado",IF(ISBLANK(E68),"Introducir Meta",IF(ISBLANK(F68),"Introducir Resultado",IF(F68&gt;=E68,"Meta Conseguida","Meta Non Conseguida"))))</f>
        <v>Introducir Meta</v>
      </c>
      <c r="H68" s="296"/>
      <c r="I68" s="506">
        <v>3.5</v>
      </c>
      <c r="J68" s="507"/>
      <c r="K68" s="90" t="str">
        <f>+IF(AND(ISBLANK(I68),ISBLANK(J68)),"Introducir Meta e Resultado",IF(ISBLANK(I68),"Introducir Meta",IF(ISBLANK(J68),"Introducir Resultado",IF(J68&gt;=I68,"Meta Conseguida","Meta Non Conseguida"))))</f>
        <v>Introducir Resultado</v>
      </c>
      <c r="M68" s="506"/>
      <c r="N68" s="507"/>
      <c r="O68" s="90" t="str">
        <f>+IF(AND(ISBLANK(M68),ISBLANK(N68)),"Introducir Meta e Resultado",IF(ISBLANK(M68),"Introducir Meta",IF(ISBLANK(N68),"Introducir Resultado",IF(N68&gt;=M68,"Meta Conseguida","Meta Non Conseguida"))))</f>
        <v>Introducir Meta e Resultado</v>
      </c>
    </row>
    <row r="69" spans="1:15" ht="110.4">
      <c r="A69" s="60" t="s">
        <v>121</v>
      </c>
      <c r="B69" s="94" t="s">
        <v>392</v>
      </c>
      <c r="C69" s="94" t="s">
        <v>162</v>
      </c>
      <c r="D69" s="478" t="s">
        <v>530</v>
      </c>
      <c r="E69" s="506"/>
      <c r="F69" s="507">
        <v>3.6666666666666665</v>
      </c>
      <c r="G69" s="90" t="str">
        <f>+IF(AND(ISBLANK(E69),ISBLANK(F69)),"Introducir Meta e Resultado",IF(ISBLANK(E69),"Introducir Meta",IF(ISBLANK(F69),"Introducir Resultado",IF(F69&gt;=E69,"Meta Conseguida","Meta Non Conseguida"))))</f>
        <v>Introducir Meta</v>
      </c>
      <c r="H69" s="296"/>
      <c r="I69" s="506">
        <v>3.5</v>
      </c>
      <c r="J69" s="507"/>
      <c r="K69" s="90" t="str">
        <f>+IF(AND(ISBLANK(I69),ISBLANK(J69)),"Introducir Meta e Resultado",IF(ISBLANK(I69),"Introducir Meta",IF(ISBLANK(J69),"Introducir Resultado",IF(J69&gt;=I69,"Meta Conseguida","Meta Non Conseguida"))))</f>
        <v>Introducir Resultado</v>
      </c>
      <c r="M69" s="506"/>
      <c r="N69" s="507"/>
      <c r="O69" s="90" t="str">
        <f>+IF(AND(ISBLANK(M69),ISBLANK(N69)),"Introducir Meta e Resultado",IF(ISBLANK(M69),"Introducir Meta",IF(ISBLANK(N69),"Introducir Resultado",IF(N69&gt;=M69,"Meta Conseguida","Meta Non Conseguida"))))</f>
        <v>Introducir Meta e Resultado</v>
      </c>
    </row>
    <row r="70" spans="1:15" ht="27.6">
      <c r="A70" s="106" t="s">
        <v>105</v>
      </c>
      <c r="B70" s="107" t="s">
        <v>327</v>
      </c>
      <c r="C70" s="107" t="s">
        <v>29</v>
      </c>
      <c r="D70" s="472" t="s">
        <v>328</v>
      </c>
      <c r="E70" s="411" t="s">
        <v>165</v>
      </c>
      <c r="F70" s="424">
        <v>6</v>
      </c>
      <c r="G70" s="95" t="str">
        <f>+IF(ISBLANK(F70),"Introducir Resultado","Indicador Completado")</f>
        <v>Indicador Completado</v>
      </c>
      <c r="H70" s="3"/>
      <c r="I70" s="411" t="s">
        <v>165</v>
      </c>
      <c r="J70" s="412"/>
      <c r="K70" s="95" t="str">
        <f>+IF(ISBLANK(J70),"Introducir Resultado","Indicador Completado")</f>
        <v>Introducir Resultado</v>
      </c>
      <c r="M70" s="411" t="s">
        <v>165</v>
      </c>
      <c r="N70" s="412"/>
      <c r="O70" s="95" t="str">
        <f>+IF(ISBLANK(N70),"Introducir Resultado","Indicador Completado")</f>
        <v>Introducir Resultado</v>
      </c>
    </row>
    <row r="71" spans="1:15" ht="82.8">
      <c r="A71" s="106" t="s">
        <v>106</v>
      </c>
      <c r="B71" s="107" t="s">
        <v>171</v>
      </c>
      <c r="C71" s="107" t="s">
        <v>31</v>
      </c>
      <c r="D71" s="472" t="s">
        <v>684</v>
      </c>
      <c r="E71" s="425"/>
      <c r="F71" s="424">
        <v>9.3403430000000007</v>
      </c>
      <c r="G71" s="89" t="str">
        <f>+IF(AND(ISBLANK(E71),ISBLANK(F71)),"Introducir Meta e Resultado",IF(ISBLANK(E71),"Introducir Meta",IF(ISBLANK(F71),"Introducir Resultado",IF(F71&gt;=E71,"Meta Conseguida","Meta Non Conseguida"))))</f>
        <v>Introducir Meta</v>
      </c>
      <c r="H71" s="3"/>
      <c r="I71" s="425">
        <v>8.5</v>
      </c>
      <c r="J71" s="424"/>
      <c r="K71" s="89" t="str">
        <f>+IF(AND(ISBLANK(I71),ISBLANK(J71)),"Introducir Meta e Resultado",IF(ISBLANK(I71),"Introducir Meta",IF(ISBLANK(J71),"Introducir Resultado",IF(J71&gt;=I71,"Meta Conseguida","Meta Non Conseguida"))))</f>
        <v>Introducir Resultado</v>
      </c>
      <c r="M71" s="425"/>
      <c r="N71" s="424"/>
      <c r="O71" s="89" t="str">
        <f>+IF(AND(ISBLANK(M71),ISBLANK(N71)),"Introducir Meta e Resultado",IF(ISBLANK(M71),"Introducir Meta",IF(ISBLANK(N71),"Introducir Resultado",IF(N71&gt;=M71,"Meta Conseguida","Meta Non Conseguida"))))</f>
        <v>Introducir Meta e Resultado</v>
      </c>
    </row>
    <row r="72" spans="1:15" ht="27.6">
      <c r="A72" s="106" t="s">
        <v>107</v>
      </c>
      <c r="B72" s="107" t="s">
        <v>227</v>
      </c>
      <c r="C72" s="107" t="s">
        <v>23</v>
      </c>
      <c r="D72" s="472" t="s">
        <v>350</v>
      </c>
      <c r="E72" s="426" t="s">
        <v>165</v>
      </c>
      <c r="F72" s="427">
        <v>1</v>
      </c>
      <c r="G72" s="95" t="str">
        <f>+IF(ISBLANK(F72),"Introducir Resultado","Indicador Completado")</f>
        <v>Indicador Completado</v>
      </c>
      <c r="H72" s="3"/>
      <c r="I72" s="426" t="s">
        <v>165</v>
      </c>
      <c r="J72" s="427"/>
      <c r="K72" s="95" t="str">
        <f>+IF(ISBLANK(J72),"Introducir Resultado","Indicador Completado")</f>
        <v>Introducir Resultado</v>
      </c>
      <c r="M72" s="426" t="s">
        <v>165</v>
      </c>
      <c r="N72" s="427"/>
      <c r="O72" s="95" t="str">
        <f>+IF(ISBLANK(N72),"Introducir Resultado","Indicador Completado")</f>
        <v>Introducir Resultado</v>
      </c>
    </row>
    <row r="73" spans="1:15" ht="55.2">
      <c r="A73" s="106" t="s">
        <v>108</v>
      </c>
      <c r="B73" s="107" t="s">
        <v>285</v>
      </c>
      <c r="C73" s="107" t="s">
        <v>23</v>
      </c>
      <c r="D73" s="472" t="s">
        <v>345</v>
      </c>
      <c r="E73" s="425">
        <v>3.5</v>
      </c>
      <c r="F73" s="424"/>
      <c r="G73" s="95" t="str">
        <f>+IF(AND(ISBLANK(E73),ISBLANK(F73)),"Introducir Meta e Resultado",IF(ISBLANK(E73),"Introducir Meta",IF(ISBLANK(F73),"Introducir Resultado",IF(F73&gt;=E73,"Meta Conseguida","Meta Non Conseguida"))))</f>
        <v>Introducir Resultado</v>
      </c>
      <c r="H73" s="3"/>
      <c r="I73" s="425">
        <v>3.5</v>
      </c>
      <c r="J73" s="424"/>
      <c r="K73" s="95" t="str">
        <f>+IF(AND(ISBLANK(I73),ISBLANK(J73)),"Introducir Meta e Resultado",IF(ISBLANK(I73),"Introducir Meta",IF(ISBLANK(J73),"Introducir Resultado",IF(J73&gt;=I73,"Meta Conseguida","Meta Non Conseguida"))))</f>
        <v>Introducir Resultado</v>
      </c>
      <c r="M73" s="425"/>
      <c r="N73" s="424"/>
      <c r="O73" s="95" t="str">
        <f>+IF(AND(ISBLANK(M73),ISBLANK(N73)),"Introducir Meta e Resultado",IF(ISBLANK(M73),"Introducir Meta",IF(ISBLANK(N73),"Introducir Resultado",IF(N73&gt;=M73,"Meta Conseguida","Meta Non Conseguida"))))</f>
        <v>Introducir Meta e Resultado</v>
      </c>
    </row>
    <row r="74" spans="1:15" ht="82.8">
      <c r="A74" s="106" t="s">
        <v>109</v>
      </c>
      <c r="B74" s="107" t="s">
        <v>204</v>
      </c>
      <c r="C74" s="107" t="s">
        <v>24</v>
      </c>
      <c r="D74" s="472" t="s">
        <v>531</v>
      </c>
      <c r="E74" s="425"/>
      <c r="F74" s="376">
        <v>3.8333333333333335</v>
      </c>
      <c r="G74" s="89" t="str">
        <f>+IF(AND(ISBLANK(E74),ISBLANK(F74)),"Introducir Meta e Resultado",IF(ISBLANK(E74),"Introducir Meta",IF(ISBLANK(F74),"Introducir Resultado",IF(F74&gt;=E74,"Meta Conseguida","Meta Non Conseguida"))))</f>
        <v>Introducir Meta</v>
      </c>
      <c r="H74" s="3"/>
      <c r="I74" s="425">
        <v>3.5</v>
      </c>
      <c r="J74" s="376"/>
      <c r="K74" s="89" t="str">
        <f>+IF(AND(ISBLANK(I74),ISBLANK(J74)),"Introducir Meta e Resultado",IF(ISBLANK(I74),"Introducir Meta",IF(ISBLANK(J74),"Introducir Resultado",IF(J74&gt;=I74,"Meta Conseguida","Meta Non Conseguida"))))</f>
        <v>Introducir Resultado</v>
      </c>
      <c r="M74" s="425"/>
      <c r="N74" s="376"/>
      <c r="O74" s="89" t="str">
        <f>+IF(AND(ISBLANK(M74),ISBLANK(N74)),"Introducir Meta e Resultado",IF(ISBLANK(M74),"Introducir Meta",IF(ISBLANK(N74),"Introducir Resultado",IF(N74&gt;=M74,"Meta Conseguida","Meta Non Conseguida"))))</f>
        <v>Introducir Meta e Resultado</v>
      </c>
    </row>
    <row r="75" spans="1:15" ht="36">
      <c r="A75" s="105" t="s">
        <v>110</v>
      </c>
      <c r="B75" s="99" t="s">
        <v>346</v>
      </c>
      <c r="C75" s="99" t="s">
        <v>9</v>
      </c>
      <c r="D75" s="477" t="s">
        <v>365</v>
      </c>
      <c r="E75" s="440">
        <f>+COUNTA(E76:E79)</f>
        <v>0</v>
      </c>
      <c r="F75" s="441">
        <f>+COUNTIF(G76:G79,"Meta Conseguida")</f>
        <v>0</v>
      </c>
      <c r="G75" s="92" t="str">
        <f>+IF(F75=0,"Ningunha Meta Alcanzada",IF(F75=E75,"Meta Totalmente Alcanzada",IF(F75&gt;0,"Meta Parcialmente Alcanzada")))</f>
        <v>Ningunha Meta Alcanzada</v>
      </c>
      <c r="H75" s="296"/>
      <c r="I75" s="440">
        <f>+COUNTA(I76:I79)</f>
        <v>4</v>
      </c>
      <c r="J75" s="441">
        <f>+COUNTIF(K76:K79,"Meta Conseguida")</f>
        <v>0</v>
      </c>
      <c r="K75" s="92" t="str">
        <f>+IF(J75=0,"Ningunha Meta Alcanzada",IF(J75=I75,"Meta Totalmente Alcanzada",IF(J75&gt;0,"Meta Parcialmente Alcanzada")))</f>
        <v>Ningunha Meta Alcanzada</v>
      </c>
      <c r="M75" s="440">
        <f>+COUNTA(M76:M79)</f>
        <v>0</v>
      </c>
      <c r="N75" s="441">
        <f>+COUNTIF(O76:O79,"Meta Conseguida")</f>
        <v>0</v>
      </c>
      <c r="O75" s="92" t="str">
        <f>+IF(N75=0,"Ningunha Meta Alcanzada",IF(N75=M75,"Meta Totalmente Alcanzada",IF(N75&gt;0,"Meta Parcialmente Alcanzada")))</f>
        <v>Ningunha Meta Alcanzada</v>
      </c>
    </row>
    <row r="76" spans="1:15" ht="82.8">
      <c r="A76" s="59" t="s">
        <v>138</v>
      </c>
      <c r="B76" s="93" t="s">
        <v>209</v>
      </c>
      <c r="C76" s="68" t="s">
        <v>9</v>
      </c>
      <c r="D76" s="478" t="s">
        <v>532</v>
      </c>
      <c r="E76" s="506"/>
      <c r="F76" s="507">
        <v>4.333333333333333</v>
      </c>
      <c r="G76" s="90" t="str">
        <f t="shared" ref="G76:G81" si="2">+IF(AND(ISBLANK(E76),ISBLANK(F76)),"Introducir Meta e Resultado",IF(ISBLANK(E76),"Introducir Meta",IF(ISBLANK(F76),"Introducir Resultado",IF(F76&gt;=E76,"Meta Conseguida","Meta Non Conseguida"))))</f>
        <v>Introducir Meta</v>
      </c>
      <c r="H76" s="296"/>
      <c r="I76" s="506">
        <v>3.5</v>
      </c>
      <c r="J76" s="507"/>
      <c r="K76" s="90" t="str">
        <f t="shared" ref="K76:K81" si="3">+IF(AND(ISBLANK(I76),ISBLANK(J76)),"Introducir Meta e Resultado",IF(ISBLANK(I76),"Introducir Meta",IF(ISBLANK(J76),"Introducir Resultado",IF(J76&gt;=I76,"Meta Conseguida","Meta Non Conseguida"))))</f>
        <v>Introducir Resultado</v>
      </c>
      <c r="M76" s="506"/>
      <c r="N76" s="507"/>
      <c r="O76" s="90" t="str">
        <f t="shared" ref="O76:O81" si="4">+IF(AND(ISBLANK(M76),ISBLANK(N76)),"Introducir Meta e Resultado",IF(ISBLANK(M76),"Introducir Meta",IF(ISBLANK(N76),"Introducir Resultado",IF(N76&gt;=M76,"Meta Conseguida","Meta Non Conseguida"))))</f>
        <v>Introducir Meta e Resultado</v>
      </c>
    </row>
    <row r="77" spans="1:15" ht="82.8">
      <c r="A77" s="59" t="s">
        <v>139</v>
      </c>
      <c r="B77" s="93" t="s">
        <v>210</v>
      </c>
      <c r="C77" s="68" t="s">
        <v>9</v>
      </c>
      <c r="D77" s="478" t="s">
        <v>533</v>
      </c>
      <c r="E77" s="506"/>
      <c r="F77" s="507">
        <v>4.0545454545454547</v>
      </c>
      <c r="G77" s="90" t="str">
        <f t="shared" si="2"/>
        <v>Introducir Meta</v>
      </c>
      <c r="H77" s="296"/>
      <c r="I77" s="506">
        <v>4</v>
      </c>
      <c r="J77" s="507"/>
      <c r="K77" s="90" t="str">
        <f t="shared" si="3"/>
        <v>Introducir Resultado</v>
      </c>
      <c r="M77" s="506"/>
      <c r="N77" s="507"/>
      <c r="O77" s="90" t="str">
        <f t="shared" si="4"/>
        <v>Introducir Meta e Resultado</v>
      </c>
    </row>
    <row r="78" spans="1:15" ht="82.8">
      <c r="A78" s="59" t="s">
        <v>163</v>
      </c>
      <c r="B78" s="93" t="s">
        <v>211</v>
      </c>
      <c r="C78" s="68" t="s">
        <v>9</v>
      </c>
      <c r="D78" s="478" t="s">
        <v>534</v>
      </c>
      <c r="E78" s="506"/>
      <c r="F78" s="507">
        <v>3.6666666666666665</v>
      </c>
      <c r="G78" s="90" t="str">
        <f t="shared" si="2"/>
        <v>Introducir Meta</v>
      </c>
      <c r="H78" s="296"/>
      <c r="I78" s="506">
        <v>3.5</v>
      </c>
      <c r="J78" s="507"/>
      <c r="K78" s="90" t="str">
        <f t="shared" si="3"/>
        <v>Introducir Resultado</v>
      </c>
      <c r="M78" s="506"/>
      <c r="N78" s="507"/>
      <c r="O78" s="90" t="str">
        <f t="shared" si="4"/>
        <v>Introducir Meta e Resultado</v>
      </c>
    </row>
    <row r="79" spans="1:15" ht="82.8">
      <c r="A79" s="60" t="s">
        <v>164</v>
      </c>
      <c r="B79" s="94" t="s">
        <v>393</v>
      </c>
      <c r="C79" s="67" t="s">
        <v>9</v>
      </c>
      <c r="D79" s="478" t="s">
        <v>535</v>
      </c>
      <c r="E79" s="512"/>
      <c r="F79" s="510">
        <v>3.25</v>
      </c>
      <c r="G79" s="91" t="str">
        <f t="shared" si="2"/>
        <v>Introducir Meta</v>
      </c>
      <c r="H79" s="296"/>
      <c r="I79" s="512">
        <v>3.5</v>
      </c>
      <c r="J79" s="510"/>
      <c r="K79" s="91" t="str">
        <f t="shared" si="3"/>
        <v>Introducir Resultado</v>
      </c>
      <c r="M79" s="512"/>
      <c r="N79" s="510"/>
      <c r="O79" s="91" t="str">
        <f t="shared" si="4"/>
        <v>Introducir Meta e Resultado</v>
      </c>
    </row>
    <row r="80" spans="1:15" ht="55.2">
      <c r="A80" s="106" t="s">
        <v>124</v>
      </c>
      <c r="B80" s="107" t="s">
        <v>128</v>
      </c>
      <c r="C80" s="107" t="s">
        <v>140</v>
      </c>
      <c r="D80" s="480" t="s">
        <v>347</v>
      </c>
      <c r="E80" s="428"/>
      <c r="F80" s="365"/>
      <c r="G80" s="95" t="str">
        <f t="shared" si="2"/>
        <v>Introducir Meta e Resultado</v>
      </c>
      <c r="H80" s="3"/>
      <c r="I80" s="428">
        <v>0.8</v>
      </c>
      <c r="J80" s="365"/>
      <c r="K80" s="95" t="str">
        <f t="shared" si="3"/>
        <v>Introducir Resultado</v>
      </c>
      <c r="M80" s="428"/>
      <c r="N80" s="365"/>
      <c r="O80" s="95" t="str">
        <f t="shared" si="4"/>
        <v>Introducir Meta e Resultado</v>
      </c>
    </row>
    <row r="81" spans="1:15" ht="82.8">
      <c r="A81" s="106" t="s">
        <v>125</v>
      </c>
      <c r="B81" s="107" t="s">
        <v>52</v>
      </c>
      <c r="C81" s="107" t="s">
        <v>7</v>
      </c>
      <c r="D81" s="472" t="s">
        <v>536</v>
      </c>
      <c r="E81" s="425"/>
      <c r="F81" s="376">
        <v>4.2</v>
      </c>
      <c r="G81" s="89" t="str">
        <f t="shared" si="2"/>
        <v>Introducir Meta</v>
      </c>
      <c r="H81" s="3"/>
      <c r="I81" s="425">
        <v>3.8</v>
      </c>
      <c r="J81" s="376"/>
      <c r="K81" s="89" t="str">
        <f t="shared" si="3"/>
        <v>Introducir Resultado</v>
      </c>
      <c r="M81" s="425"/>
      <c r="N81" s="376"/>
      <c r="O81" s="89" t="str">
        <f t="shared" si="4"/>
        <v>Introducir Meta e Resultado</v>
      </c>
    </row>
    <row r="82" spans="1:15" ht="36">
      <c r="A82" s="105" t="s">
        <v>153</v>
      </c>
      <c r="B82" s="99" t="s">
        <v>286</v>
      </c>
      <c r="C82" s="99" t="s">
        <v>11</v>
      </c>
      <c r="D82" s="477" t="s">
        <v>366</v>
      </c>
      <c r="E82" s="442">
        <f>+COUNTA(E83:E86)</f>
        <v>2</v>
      </c>
      <c r="F82" s="441">
        <f>+COUNTIF(G83:G86,"Meta Conseguida")</f>
        <v>1</v>
      </c>
      <c r="G82" s="92" t="str">
        <f>+IF(F82=0,"Ningunha Meta Alcanzada",IF(F82=E82,"Meta Totalmente Alcanzada",IF(F82&gt;0,"Meta Parcialmente Alcanzada")))</f>
        <v>Meta Parcialmente Alcanzada</v>
      </c>
      <c r="H82" s="296"/>
      <c r="I82" s="442">
        <f>+COUNTA(I83:I86)</f>
        <v>4</v>
      </c>
      <c r="J82" s="441">
        <f>+COUNTIF(K83:K86,"Meta Conseguida")</f>
        <v>0</v>
      </c>
      <c r="K82" s="92" t="str">
        <f>+IF(J82=0,"Ningunha Meta Alcanzada",IF(J82=I82,"Meta Totalmente Alcanzada",IF(J82&gt;0,"Meta Parcialmente Alcanzada")))</f>
        <v>Ningunha Meta Alcanzada</v>
      </c>
      <c r="M82" s="442">
        <f>+COUNTA(M83:M86)</f>
        <v>0</v>
      </c>
      <c r="N82" s="441">
        <f>+COUNTIF(O83:O86,"Meta Conseguida")</f>
        <v>0</v>
      </c>
      <c r="O82" s="92" t="str">
        <f>+IF(N82=0,"Ningunha Meta Alcanzada",IF(N82=M82,"Meta Totalmente Alcanzada",IF(N82&gt;0,"Meta Parcialmente Alcanzada")))</f>
        <v>Ningunha Meta Alcanzada</v>
      </c>
    </row>
    <row r="83" spans="1:15" ht="82.8">
      <c r="A83" s="59" t="s">
        <v>287</v>
      </c>
      <c r="B83" s="93" t="s">
        <v>288</v>
      </c>
      <c r="C83" s="93" t="s">
        <v>11</v>
      </c>
      <c r="D83" s="478" t="s">
        <v>537</v>
      </c>
      <c r="E83" s="506">
        <v>3</v>
      </c>
      <c r="F83" s="507">
        <v>2.7647058823529411</v>
      </c>
      <c r="G83" s="90" t="str">
        <f>+IF(AND(ISBLANK(E83),ISBLANK(F83)),"Introducir Meta e Resultado",IF(ISBLANK(E83),"Introducir Meta",IF(ISBLANK(F83),"Introducir Resultado",IF(F83&gt;=E83,"Meta Conseguida","Meta Non Conseguida"))))</f>
        <v>Meta Non Conseguida</v>
      </c>
      <c r="H83" s="296"/>
      <c r="I83" s="506">
        <v>3</v>
      </c>
      <c r="J83" s="507"/>
      <c r="K83" s="90" t="str">
        <f>+IF(AND(ISBLANK(I83),ISBLANK(J83)),"Introducir Meta e Resultado",IF(ISBLANK(I83),"Introducir Meta",IF(ISBLANK(J83),"Introducir Resultado",IF(J83&gt;=I83,"Meta Conseguida","Meta Non Conseguida"))))</f>
        <v>Introducir Resultado</v>
      </c>
      <c r="M83" s="506"/>
      <c r="N83" s="507"/>
      <c r="O83" s="90" t="str">
        <f>+IF(AND(ISBLANK(M83),ISBLANK(N83)),"Introducir Meta e Resultado",IF(ISBLANK(M83),"Introducir Meta",IF(ISBLANK(N83),"Introducir Resultado",IF(N83&gt;=M83,"Meta Conseguida","Meta Non Conseguida"))))</f>
        <v>Introducir Meta e Resultado</v>
      </c>
    </row>
    <row r="84" spans="1:15" ht="82.8">
      <c r="A84" s="59" t="s">
        <v>289</v>
      </c>
      <c r="B84" s="93" t="s">
        <v>290</v>
      </c>
      <c r="C84" s="93" t="s">
        <v>11</v>
      </c>
      <c r="D84" s="478" t="s">
        <v>538</v>
      </c>
      <c r="E84" s="506">
        <v>3</v>
      </c>
      <c r="F84" s="507">
        <v>4.125</v>
      </c>
      <c r="G84" s="90" t="str">
        <f>+IF(AND(ISBLANK(E84),ISBLANK(F84)),"Introducir Meta e Resultado",IF(ISBLANK(E84),"Introducir Meta",IF(ISBLANK(F84),"Introducir Resultado",IF(F84&gt;=E84,"Meta Conseguida","Meta Non Conseguida"))))</f>
        <v>Meta Conseguida</v>
      </c>
      <c r="H84" s="296"/>
      <c r="I84" s="506">
        <v>3</v>
      </c>
      <c r="J84" s="507"/>
      <c r="K84" s="90" t="str">
        <f>+IF(AND(ISBLANK(I84),ISBLANK(J84)),"Introducir Meta e Resultado",IF(ISBLANK(I84),"Introducir Meta",IF(ISBLANK(J84),"Introducir Resultado",IF(J84&gt;=I84,"Meta Conseguida","Meta Non Conseguida"))))</f>
        <v>Introducir Resultado</v>
      </c>
      <c r="M84" s="506"/>
      <c r="N84" s="507"/>
      <c r="O84" s="90" t="str">
        <f>+IF(AND(ISBLANK(M84),ISBLANK(N84)),"Introducir Meta e Resultado",IF(ISBLANK(M84),"Introducir Meta",IF(ISBLANK(N84),"Introducir Resultado",IF(N84&gt;=M84,"Meta Conseguida","Meta Non Conseguida"))))</f>
        <v>Introducir Meta e Resultado</v>
      </c>
    </row>
    <row r="85" spans="1:15" ht="96.6">
      <c r="A85" s="59" t="s">
        <v>292</v>
      </c>
      <c r="B85" s="93" t="s">
        <v>291</v>
      </c>
      <c r="C85" s="93" t="s">
        <v>11</v>
      </c>
      <c r="D85" s="478" t="s">
        <v>539</v>
      </c>
      <c r="E85" s="506"/>
      <c r="F85" s="507">
        <v>2.8571428571428572</v>
      </c>
      <c r="G85" s="90" t="str">
        <f>+IF(AND(ISBLANK(E85),ISBLANK(F85)),"Introducir Meta e Resultado",IF(ISBLANK(E85),"Introducir Meta",IF(ISBLANK(F85),"Introducir Resultado",IF(F85&gt;=E85,"Meta Conseguida","Meta Non Conseguida"))))</f>
        <v>Introducir Meta</v>
      </c>
      <c r="H85" s="296"/>
      <c r="I85" s="506">
        <v>3.5</v>
      </c>
      <c r="J85" s="507"/>
      <c r="K85" s="90" t="str">
        <f>+IF(AND(ISBLANK(I85),ISBLANK(J85)),"Introducir Meta e Resultado",IF(ISBLANK(I85),"Introducir Meta",IF(ISBLANK(J85),"Introducir Resultado",IF(J85&gt;=I85,"Meta Conseguida","Meta Non Conseguida"))))</f>
        <v>Introducir Resultado</v>
      </c>
      <c r="M85" s="506"/>
      <c r="N85" s="507"/>
      <c r="O85" s="90" t="str">
        <f>+IF(AND(ISBLANK(M85),ISBLANK(N85)),"Introducir Meta e Resultado",IF(ISBLANK(M85),"Introducir Meta",IF(ISBLANK(N85),"Introducir Resultado",IF(N85&gt;=M85,"Meta Conseguida","Meta Non Conseguida"))))</f>
        <v>Introducir Meta e Resultado</v>
      </c>
    </row>
    <row r="86" spans="1:15" ht="96.6">
      <c r="A86" s="60" t="s">
        <v>292</v>
      </c>
      <c r="B86" s="93" t="s">
        <v>394</v>
      </c>
      <c r="C86" s="94" t="s">
        <v>11</v>
      </c>
      <c r="D86" s="478" t="s">
        <v>540</v>
      </c>
      <c r="E86" s="506"/>
      <c r="F86" s="507">
        <v>3</v>
      </c>
      <c r="G86" s="90" t="str">
        <f>+IF(AND(ISBLANK(E86),ISBLANK(F86)),"Introducir Meta e Resultado",IF(ISBLANK(E86),"Introducir Meta",IF(ISBLANK(F86),"Introducir Resultado",IF(F86&gt;=E86,"Meta Conseguida","Meta Non Conseguida"))))</f>
        <v>Introducir Meta</v>
      </c>
      <c r="H86" s="296"/>
      <c r="I86" s="506">
        <v>3.5</v>
      </c>
      <c r="J86" s="507"/>
      <c r="K86" s="90" t="str">
        <f>+IF(AND(ISBLANK(I86),ISBLANK(J86)),"Introducir Meta e Resultado",IF(ISBLANK(I86),"Introducir Meta",IF(ISBLANK(J86),"Introducir Resultado",IF(J86&gt;=I86,"Meta Conseguida","Meta Non Conseguida"))))</f>
        <v>Introducir Resultado</v>
      </c>
      <c r="M86" s="506"/>
      <c r="N86" s="507"/>
      <c r="O86" s="90" t="str">
        <f>+IF(AND(ISBLANK(M86),ISBLANK(N86)),"Introducir Meta e Resultado",IF(ISBLANK(M86),"Introducir Meta",IF(ISBLANK(N86),"Introducir Resultado",IF(N86&gt;=M86,"Meta Conseguida","Meta Non Conseguida"))))</f>
        <v>Introducir Meta e Resultado</v>
      </c>
    </row>
    <row r="87" spans="1:15" ht="69">
      <c r="A87" s="108" t="s">
        <v>154</v>
      </c>
      <c r="B87" s="109" t="s">
        <v>212</v>
      </c>
      <c r="C87" s="109" t="s">
        <v>321</v>
      </c>
      <c r="D87" s="481" t="s">
        <v>541</v>
      </c>
      <c r="E87" s="429" t="s">
        <v>165</v>
      </c>
      <c r="F87" s="430">
        <v>364</v>
      </c>
      <c r="G87" s="95" t="str">
        <f>+IF(ISBLANK(F87),"Introducir Resultado","Indicador Completado")</f>
        <v>Indicador Completado</v>
      </c>
      <c r="H87" s="3"/>
      <c r="I87" s="429" t="s">
        <v>165</v>
      </c>
      <c r="J87" s="430"/>
      <c r="K87" s="95" t="str">
        <f>+IF(ISBLANK(J87),"Introducir Resultado","Indicador Completado")</f>
        <v>Introducir Resultado</v>
      </c>
      <c r="M87" s="429" t="s">
        <v>165</v>
      </c>
      <c r="N87" s="430"/>
      <c r="O87" s="95" t="str">
        <f>+IF(ISBLANK(N87),"Introducir Resultado","Indicador Completado")</f>
        <v>Introducir Resultado</v>
      </c>
    </row>
    <row r="88" spans="1:15" ht="69">
      <c r="A88" s="108" t="s">
        <v>294</v>
      </c>
      <c r="B88" s="109" t="s">
        <v>155</v>
      </c>
      <c r="C88" s="109" t="s">
        <v>7</v>
      </c>
      <c r="D88" s="481" t="s">
        <v>542</v>
      </c>
      <c r="E88" s="429" t="s">
        <v>165</v>
      </c>
      <c r="F88" s="430">
        <v>72</v>
      </c>
      <c r="G88" s="95" t="str">
        <f>+IF(ISBLANK(F88),"Introducir Resultado","Indicador Completado")</f>
        <v>Indicador Completado</v>
      </c>
      <c r="H88" s="3"/>
      <c r="I88" s="429" t="s">
        <v>165</v>
      </c>
      <c r="J88" s="430"/>
      <c r="K88" s="95" t="str">
        <f>+IF(ISBLANK(J88),"Introducir Resultado","Indicador Completado")</f>
        <v>Introducir Resultado</v>
      </c>
      <c r="M88" s="429" t="s">
        <v>165</v>
      </c>
      <c r="N88" s="430"/>
      <c r="O88" s="95" t="str">
        <f>+IF(ISBLANK(N88),"Introducir Resultado","Indicador Completado")</f>
        <v>Introducir Resultado</v>
      </c>
    </row>
    <row r="89" spans="1:15" s="53" customFormat="1" ht="18.75" customHeight="1" thickBot="1">
      <c r="A89" s="294"/>
      <c r="B89" s="295"/>
      <c r="C89" s="295"/>
      <c r="D89" s="482"/>
      <c r="E89" s="415"/>
      <c r="F89" s="431"/>
      <c r="G89" s="28"/>
      <c r="H89" s="2"/>
      <c r="I89" s="415"/>
      <c r="J89" s="431"/>
      <c r="K89" s="28"/>
      <c r="L89" s="2"/>
      <c r="M89" s="415"/>
      <c r="N89" s="431"/>
      <c r="O89" s="28"/>
    </row>
    <row r="90" spans="1:15" ht="18.75" customHeight="1" thickBot="1">
      <c r="A90" s="41" t="s">
        <v>26</v>
      </c>
      <c r="B90" s="42"/>
      <c r="C90" s="42"/>
      <c r="D90" s="483"/>
      <c r="E90" s="432"/>
      <c r="F90" s="432"/>
      <c r="G90" s="44"/>
      <c r="H90" s="53"/>
      <c r="I90" s="432"/>
      <c r="J90" s="432"/>
      <c r="K90" s="44"/>
      <c r="L90" s="53"/>
      <c r="M90" s="432"/>
      <c r="N90" s="432"/>
      <c r="O90" s="44"/>
    </row>
    <row r="91" spans="1:15" ht="24.9" customHeight="1">
      <c r="A91" s="97"/>
      <c r="B91" s="176"/>
      <c r="C91" s="176"/>
      <c r="D91" s="455"/>
      <c r="E91" s="415"/>
      <c r="F91" s="415"/>
      <c r="G91" s="28"/>
      <c r="I91" s="415"/>
      <c r="J91" s="415"/>
      <c r="K91" s="28"/>
      <c r="M91" s="415"/>
      <c r="N91" s="415"/>
      <c r="O91" s="28"/>
    </row>
    <row r="92" spans="1:15" ht="36">
      <c r="A92" s="105" t="s">
        <v>126</v>
      </c>
      <c r="B92" s="99" t="s">
        <v>395</v>
      </c>
      <c r="C92" s="99" t="s">
        <v>34</v>
      </c>
      <c r="D92" s="484" t="s">
        <v>367</v>
      </c>
      <c r="E92" s="387">
        <f>+COUNTA(G93:G102)-COUNTIF(G93:G102,"Non hai indicador")-COUNTIF(G93:G102,"Introducir Meta e Resultado")</f>
        <v>0</v>
      </c>
      <c r="F92" s="388">
        <f>+COUNTIF(G93:G102,"Meta Conseguida")</f>
        <v>0</v>
      </c>
      <c r="G92" s="92" t="str">
        <f>+IF(F92=0,"Ningunha Meta Alcanzada",IF(F92=E92,"Meta Totalmente Alcanzada",IF(F92&gt;0,"Meta Parcialmente Alcanzada")))</f>
        <v>Ningunha Meta Alcanzada</v>
      </c>
      <c r="I92" s="387">
        <f>+COUNTA(K93:K102)-COUNTIF(K93:K102,"Non hai indicador")-COUNTIF(K93:K102,"Introducir Meta e Resultado")</f>
        <v>0</v>
      </c>
      <c r="J92" s="388">
        <f>+COUNTIF(K93:K102,"Meta Conseguida")</f>
        <v>0</v>
      </c>
      <c r="K92" s="92" t="str">
        <f>+IF(J92=0,"Ningunha Meta Alcanzada",IF(J92=I92,"Meta Totalmente Alcanzada",IF(J92&gt;0,"Meta Parcialmente Alcanzada")))</f>
        <v>Ningunha Meta Alcanzada</v>
      </c>
      <c r="M92" s="387">
        <f>+COUNTA(O93:O102)-COUNTIF(O93:O102,"Non hai indicador")-COUNTIF(O93:O102,"Introducir Meta e Resultado")</f>
        <v>0</v>
      </c>
      <c r="N92" s="388">
        <f>+COUNTIF(O93:O102,"Meta Conseguida")</f>
        <v>0</v>
      </c>
      <c r="O92" s="92" t="str">
        <f>+IF(N92=0,"Ningunha Meta Alcanzada",IF(N92=M92,"Meta Totalmente Alcanzada",IF(N92&gt;0,"Meta Parcialmente Alcanzada")))</f>
        <v>Ningunha Meta Alcanzada</v>
      </c>
    </row>
    <row r="93" spans="1:15" ht="31.2">
      <c r="A93" s="59" t="s">
        <v>185</v>
      </c>
      <c r="B93" s="93" t="s">
        <v>213</v>
      </c>
      <c r="C93" s="68" t="s">
        <v>34</v>
      </c>
      <c r="D93" s="461" t="s">
        <v>348</v>
      </c>
      <c r="E93" s="380"/>
      <c r="F93" s="381"/>
      <c r="G93" s="90" t="str">
        <f t="shared" ref="G93:G102" si="5">+IF(AND(ISBLANK(E93),ISBLANK(F93)),"Introducir Meta e Resultado",IF(ISBLANK(E93),"Introducir Meta",IF(ISBLANK(F93),"Introducir Resultado",IF(F93&gt;=E93,"Meta Conseguida","Meta Non Conseguida"))))</f>
        <v>Introducir Meta e Resultado</v>
      </c>
      <c r="I93" s="380"/>
      <c r="J93" s="381"/>
      <c r="K93" s="90" t="str">
        <f t="shared" ref="K93:K102" si="6">+IF(AND(ISBLANK(I93),ISBLANK(J93)),"Introducir Meta e Resultado",IF(ISBLANK(I93),"Introducir Meta",IF(ISBLANK(J93),"Introducir Resultado",IF(J93&gt;=I93,"Meta Conseguida","Meta Non Conseguida"))))</f>
        <v>Introducir Meta e Resultado</v>
      </c>
      <c r="M93" s="380"/>
      <c r="N93" s="381"/>
      <c r="O93" s="90" t="str">
        <f t="shared" ref="O93:O102" si="7">+IF(AND(ISBLANK(M93),ISBLANK(N93)),"Introducir Meta e Resultado",IF(ISBLANK(M93),"Introducir Meta",IF(ISBLANK(N93),"Introducir Resultado",IF(N93&gt;=M93,"Meta Conseguida","Meta Non Conseguida"))))</f>
        <v>Introducir Meta e Resultado</v>
      </c>
    </row>
    <row r="94" spans="1:15" ht="31.2">
      <c r="A94" s="59" t="s">
        <v>186</v>
      </c>
      <c r="B94" s="93" t="s">
        <v>214</v>
      </c>
      <c r="C94" s="68" t="s">
        <v>34</v>
      </c>
      <c r="D94" s="461" t="s">
        <v>349</v>
      </c>
      <c r="E94" s="380"/>
      <c r="F94" s="381"/>
      <c r="G94" s="90" t="str">
        <f t="shared" si="5"/>
        <v>Introducir Meta e Resultado</v>
      </c>
      <c r="I94" s="380"/>
      <c r="J94" s="381"/>
      <c r="K94" s="90" t="str">
        <f t="shared" si="6"/>
        <v>Introducir Meta e Resultado</v>
      </c>
      <c r="M94" s="380"/>
      <c r="N94" s="381"/>
      <c r="O94" s="90" t="str">
        <f t="shared" si="7"/>
        <v>Introducir Meta e Resultado</v>
      </c>
    </row>
    <row r="95" spans="1:15" ht="31.2">
      <c r="A95" s="59" t="s">
        <v>187</v>
      </c>
      <c r="B95" s="93" t="s">
        <v>215</v>
      </c>
      <c r="C95" s="68" t="s">
        <v>34</v>
      </c>
      <c r="D95" s="461" t="s">
        <v>349</v>
      </c>
      <c r="E95" s="380"/>
      <c r="F95" s="381"/>
      <c r="G95" s="90" t="str">
        <f t="shared" si="5"/>
        <v>Introducir Meta e Resultado</v>
      </c>
      <c r="I95" s="380"/>
      <c r="J95" s="381"/>
      <c r="K95" s="90" t="str">
        <f t="shared" si="6"/>
        <v>Introducir Meta e Resultado</v>
      </c>
      <c r="M95" s="380"/>
      <c r="N95" s="381"/>
      <c r="O95" s="90" t="str">
        <f t="shared" si="7"/>
        <v>Introducir Meta e Resultado</v>
      </c>
    </row>
    <row r="96" spans="1:15" ht="31.2">
      <c r="A96" s="59" t="s">
        <v>188</v>
      </c>
      <c r="B96" s="93" t="s">
        <v>216</v>
      </c>
      <c r="C96" s="68" t="s">
        <v>34</v>
      </c>
      <c r="D96" s="461" t="s">
        <v>349</v>
      </c>
      <c r="E96" s="382"/>
      <c r="F96" s="381"/>
      <c r="G96" s="90" t="str">
        <f t="shared" si="5"/>
        <v>Introducir Meta e Resultado</v>
      </c>
      <c r="I96" s="382"/>
      <c r="J96" s="381"/>
      <c r="K96" s="90" t="str">
        <f t="shared" si="6"/>
        <v>Introducir Meta e Resultado</v>
      </c>
      <c r="M96" s="382"/>
      <c r="N96" s="381"/>
      <c r="O96" s="90" t="str">
        <f t="shared" si="7"/>
        <v>Introducir Meta e Resultado</v>
      </c>
    </row>
    <row r="97" spans="1:15" ht="31.2">
      <c r="A97" s="59" t="s">
        <v>189</v>
      </c>
      <c r="B97" s="93" t="s">
        <v>217</v>
      </c>
      <c r="C97" s="68" t="s">
        <v>34</v>
      </c>
      <c r="D97" s="461" t="s">
        <v>349</v>
      </c>
      <c r="E97" s="380"/>
      <c r="F97" s="381"/>
      <c r="G97" s="90" t="str">
        <f t="shared" si="5"/>
        <v>Introducir Meta e Resultado</v>
      </c>
      <c r="I97" s="380"/>
      <c r="J97" s="381"/>
      <c r="K97" s="90" t="str">
        <f t="shared" si="6"/>
        <v>Introducir Meta e Resultado</v>
      </c>
      <c r="M97" s="380"/>
      <c r="N97" s="381"/>
      <c r="O97" s="90" t="str">
        <f t="shared" si="7"/>
        <v>Introducir Meta e Resultado</v>
      </c>
    </row>
    <row r="98" spans="1:15" ht="31.2">
      <c r="A98" s="59" t="s">
        <v>190</v>
      </c>
      <c r="B98" s="93" t="s">
        <v>218</v>
      </c>
      <c r="C98" s="68" t="s">
        <v>34</v>
      </c>
      <c r="D98" s="461" t="s">
        <v>349</v>
      </c>
      <c r="E98" s="380"/>
      <c r="F98" s="381"/>
      <c r="G98" s="90" t="str">
        <f t="shared" si="5"/>
        <v>Introducir Meta e Resultado</v>
      </c>
      <c r="I98" s="380"/>
      <c r="J98" s="381"/>
      <c r="K98" s="90" t="str">
        <f t="shared" si="6"/>
        <v>Introducir Meta e Resultado</v>
      </c>
      <c r="M98" s="380"/>
      <c r="N98" s="381"/>
      <c r="O98" s="90" t="str">
        <f t="shared" si="7"/>
        <v>Introducir Meta e Resultado</v>
      </c>
    </row>
    <row r="99" spans="1:15" ht="31.2">
      <c r="A99" s="59" t="s">
        <v>191</v>
      </c>
      <c r="B99" s="93" t="s">
        <v>219</v>
      </c>
      <c r="C99" s="68" t="s">
        <v>34</v>
      </c>
      <c r="D99" s="461" t="s">
        <v>349</v>
      </c>
      <c r="E99" s="380"/>
      <c r="F99" s="381"/>
      <c r="G99" s="90" t="str">
        <f t="shared" si="5"/>
        <v>Introducir Meta e Resultado</v>
      </c>
      <c r="I99" s="380"/>
      <c r="J99" s="381"/>
      <c r="K99" s="90" t="str">
        <f t="shared" si="6"/>
        <v>Introducir Meta e Resultado</v>
      </c>
      <c r="M99" s="380"/>
      <c r="N99" s="381"/>
      <c r="O99" s="90" t="str">
        <f t="shared" si="7"/>
        <v>Introducir Meta e Resultado</v>
      </c>
    </row>
    <row r="100" spans="1:15" ht="31.2">
      <c r="A100" s="59" t="s">
        <v>192</v>
      </c>
      <c r="B100" s="93" t="s">
        <v>220</v>
      </c>
      <c r="C100" s="68" t="s">
        <v>34</v>
      </c>
      <c r="D100" s="461" t="s">
        <v>349</v>
      </c>
      <c r="E100" s="380"/>
      <c r="F100" s="381"/>
      <c r="G100" s="90" t="str">
        <f t="shared" si="5"/>
        <v>Introducir Meta e Resultado</v>
      </c>
      <c r="I100" s="380"/>
      <c r="J100" s="381"/>
      <c r="K100" s="90" t="str">
        <f t="shared" si="6"/>
        <v>Introducir Meta e Resultado</v>
      </c>
      <c r="M100" s="380"/>
      <c r="N100" s="381"/>
      <c r="O100" s="90" t="str">
        <f t="shared" si="7"/>
        <v>Introducir Meta e Resultado</v>
      </c>
    </row>
    <row r="101" spans="1:15" ht="31.2">
      <c r="A101" s="59" t="s">
        <v>193</v>
      </c>
      <c r="B101" s="93" t="s">
        <v>221</v>
      </c>
      <c r="C101" s="68" t="s">
        <v>34</v>
      </c>
      <c r="D101" s="461" t="s">
        <v>349</v>
      </c>
      <c r="E101" s="380"/>
      <c r="F101" s="381"/>
      <c r="G101" s="90" t="str">
        <f t="shared" si="5"/>
        <v>Introducir Meta e Resultado</v>
      </c>
      <c r="I101" s="380"/>
      <c r="J101" s="381"/>
      <c r="K101" s="90" t="str">
        <f t="shared" si="6"/>
        <v>Introducir Meta e Resultado</v>
      </c>
      <c r="M101" s="380"/>
      <c r="N101" s="381"/>
      <c r="O101" s="90" t="str">
        <f t="shared" si="7"/>
        <v>Introducir Meta e Resultado</v>
      </c>
    </row>
    <row r="102" spans="1:15" ht="31.2">
      <c r="A102" s="60" t="s">
        <v>194</v>
      </c>
      <c r="B102" s="94" t="s">
        <v>222</v>
      </c>
      <c r="C102" s="67" t="s">
        <v>34</v>
      </c>
      <c r="D102" s="462" t="s">
        <v>349</v>
      </c>
      <c r="E102" s="383"/>
      <c r="F102" s="384"/>
      <c r="G102" s="91" t="str">
        <f t="shared" si="5"/>
        <v>Introducir Meta e Resultado</v>
      </c>
      <c r="I102" s="383"/>
      <c r="J102" s="384"/>
      <c r="K102" s="91" t="str">
        <f t="shared" si="6"/>
        <v>Introducir Meta e Resultado</v>
      </c>
      <c r="M102" s="383"/>
      <c r="N102" s="384"/>
      <c r="O102" s="91" t="str">
        <f t="shared" si="7"/>
        <v>Introducir Meta e Resultado</v>
      </c>
    </row>
    <row r="103" spans="1:15">
      <c r="F103" s="202"/>
    </row>
    <row r="104" spans="1:15">
      <c r="F104" s="202"/>
    </row>
    <row r="105" spans="1:15">
      <c r="F105" s="202"/>
    </row>
  </sheetData>
  <sheetProtection formatCells="0" formatColumns="0" formatRows="0" autoFilter="0"/>
  <autoFilter ref="A5:H100"/>
  <mergeCells count="6">
    <mergeCell ref="M4:O4"/>
    <mergeCell ref="A4:B4"/>
    <mergeCell ref="E4:G4"/>
    <mergeCell ref="A2:G2"/>
    <mergeCell ref="C4:D4"/>
    <mergeCell ref="I4:K4"/>
  </mergeCells>
  <conditionalFormatting sqref="F1">
    <cfRule type="cellIs" dxfId="7204" priority="5152" operator="equal">
      <formula>0</formula>
    </cfRule>
    <cfRule type="cellIs" dxfId="7203" priority="5153" operator="lessThan">
      <formula>$E1</formula>
    </cfRule>
    <cfRule type="cellIs" dxfId="7202" priority="5154" operator="greaterThanOrEqual">
      <formula>$E1</formula>
    </cfRule>
  </conditionalFormatting>
  <conditionalFormatting sqref="F8">
    <cfRule type="cellIs" dxfId="7201" priority="289" operator="equal">
      <formula>0</formula>
    </cfRule>
    <cfRule type="cellIs" dxfId="7200" priority="290" operator="greaterThanOrEqual">
      <formula>E8</formula>
    </cfRule>
    <cfRule type="cellIs" dxfId="7199" priority="291" operator="lessThan">
      <formula>E8</formula>
    </cfRule>
  </conditionalFormatting>
  <conditionalFormatting sqref="F9">
    <cfRule type="cellIs" dxfId="7198" priority="311" operator="lessThan">
      <formula>E9</formula>
    </cfRule>
    <cfRule type="cellIs" dxfId="7197" priority="312" operator="greaterThanOrEqual">
      <formula>E9</formula>
    </cfRule>
  </conditionalFormatting>
  <conditionalFormatting sqref="F9:F11">
    <cfRule type="cellIs" dxfId="7196" priority="295" operator="equal">
      <formula>0</formula>
    </cfRule>
  </conditionalFormatting>
  <conditionalFormatting sqref="F10">
    <cfRule type="cellIs" dxfId="7195" priority="296" operator="lessThan">
      <formula>E10</formula>
    </cfRule>
    <cfRule type="cellIs" dxfId="7194" priority="297" operator="greaterThanOrEqual">
      <formula>E10</formula>
    </cfRule>
  </conditionalFormatting>
  <conditionalFormatting sqref="F11">
    <cfRule type="cellIs" dxfId="7193" priority="314" operator="lessThan">
      <formula>$E11</formula>
    </cfRule>
    <cfRule type="cellIs" dxfId="7192" priority="315" operator="greaterThanOrEqual">
      <formula>$E11</formula>
    </cfRule>
  </conditionalFormatting>
  <conditionalFormatting sqref="F12">
    <cfRule type="cellIs" dxfId="7191" priority="277" operator="equal">
      <formula>0</formula>
    </cfRule>
    <cfRule type="cellIs" dxfId="7190" priority="278" operator="greaterThanOrEqual">
      <formula>E12</formula>
    </cfRule>
    <cfRule type="cellIs" dxfId="7189" priority="279" operator="lessThan">
      <formula>E12</formula>
    </cfRule>
  </conditionalFormatting>
  <conditionalFormatting sqref="F13">
    <cfRule type="cellIs" dxfId="7188" priority="287" operator="lessThan">
      <formula>E13</formula>
    </cfRule>
    <cfRule type="cellIs" dxfId="7187" priority="288" operator="greaterThanOrEqual">
      <formula>E13</formula>
    </cfRule>
  </conditionalFormatting>
  <conditionalFormatting sqref="F13:F15">
    <cfRule type="cellIs" dxfId="7186" priority="258" operator="equal">
      <formula>0</formula>
    </cfRule>
  </conditionalFormatting>
  <conditionalFormatting sqref="F14">
    <cfRule type="cellIs" dxfId="7185" priority="284" operator="lessThan">
      <formula>E14</formula>
    </cfRule>
    <cfRule type="cellIs" dxfId="7184" priority="285" operator="greaterThanOrEqual">
      <formula>E14</formula>
    </cfRule>
  </conditionalFormatting>
  <conditionalFormatting sqref="F16">
    <cfRule type="cellIs" dxfId="7183" priority="304" operator="equal">
      <formula>0</formula>
    </cfRule>
    <cfRule type="cellIs" dxfId="7182" priority="305" operator="greaterThanOrEqual">
      <formula>E16</formula>
    </cfRule>
    <cfRule type="cellIs" dxfId="7181" priority="306" operator="lessThan">
      <formula>E16</formula>
    </cfRule>
  </conditionalFormatting>
  <conditionalFormatting sqref="F17">
    <cfRule type="cellIs" dxfId="7180" priority="308" operator="lessThan">
      <formula>E17</formula>
    </cfRule>
    <cfRule type="cellIs" dxfId="7179" priority="309" operator="greaterThanOrEqual">
      <formula>E17</formula>
    </cfRule>
  </conditionalFormatting>
  <conditionalFormatting sqref="F17:F18">
    <cfRule type="cellIs" dxfId="7178" priority="307" operator="equal">
      <formula>0</formula>
    </cfRule>
  </conditionalFormatting>
  <conditionalFormatting sqref="F18">
    <cfRule type="cellIs" dxfId="7177" priority="317" operator="lessThan">
      <formula>E18</formula>
    </cfRule>
    <cfRule type="cellIs" dxfId="7176" priority="318" operator="greaterThanOrEqual">
      <formula>E18</formula>
    </cfRule>
  </conditionalFormatting>
  <conditionalFormatting sqref="F20">
    <cfRule type="cellIs" dxfId="7175" priority="271" operator="equal">
      <formula>0</formula>
    </cfRule>
    <cfRule type="cellIs" dxfId="7174" priority="272" operator="greaterThanOrEqual">
      <formula>E20</formula>
    </cfRule>
    <cfRule type="cellIs" dxfId="7173" priority="273" operator="lessThan">
      <formula>E20</formula>
    </cfRule>
  </conditionalFormatting>
  <conditionalFormatting sqref="F21">
    <cfRule type="cellIs" dxfId="7172" priority="302" operator="lessThan">
      <formula>E21</formula>
    </cfRule>
    <cfRule type="cellIs" dxfId="7171" priority="303" operator="greaterThanOrEqual">
      <formula>E21</formula>
    </cfRule>
  </conditionalFormatting>
  <conditionalFormatting sqref="F21:F22">
    <cfRule type="cellIs" dxfId="7170" priority="298" operator="equal">
      <formula>0</formula>
    </cfRule>
  </conditionalFormatting>
  <conditionalFormatting sqref="F22">
    <cfRule type="cellIs" dxfId="7169" priority="299" operator="lessThan">
      <formula>E22</formula>
    </cfRule>
    <cfRule type="cellIs" dxfId="7168" priority="300" operator="greaterThanOrEqual">
      <formula>E22</formula>
    </cfRule>
  </conditionalFormatting>
  <conditionalFormatting sqref="F24">
    <cfRule type="cellIs" dxfId="7167" priority="1300" operator="equal">
      <formula>0</formula>
    </cfRule>
    <cfRule type="cellIs" dxfId="7166" priority="1301" operator="greaterThanOrEqual">
      <formula>E24</formula>
    </cfRule>
    <cfRule type="cellIs" dxfId="7165" priority="1302" operator="lessThan">
      <formula>E24</formula>
    </cfRule>
  </conditionalFormatting>
  <conditionalFormatting sqref="F25">
    <cfRule type="cellIs" dxfId="7164" priority="1288" operator="equal">
      <formula>0</formula>
    </cfRule>
    <cfRule type="cellIs" dxfId="7163" priority="1289" operator="lessThan">
      <formula>E25</formula>
    </cfRule>
    <cfRule type="cellIs" dxfId="7162" priority="1290" operator="greaterThanOrEqual">
      <formula>E25</formula>
    </cfRule>
  </conditionalFormatting>
  <conditionalFormatting sqref="F26">
    <cfRule type="cellIs" dxfId="7161" priority="1291" operator="equal">
      <formula>0</formula>
    </cfRule>
    <cfRule type="cellIs" dxfId="7160" priority="1292" operator="lessThanOrEqual">
      <formula>E26</formula>
    </cfRule>
    <cfRule type="cellIs" dxfId="7159" priority="1293" operator="greaterThan">
      <formula>E26</formula>
    </cfRule>
  </conditionalFormatting>
  <conditionalFormatting sqref="F27:F30">
    <cfRule type="cellIs" dxfId="7158" priority="1276" operator="equal">
      <formula>0</formula>
    </cfRule>
    <cfRule type="cellIs" dxfId="7157" priority="1277" operator="lessThan">
      <formula>$E27</formula>
    </cfRule>
    <cfRule type="cellIs" dxfId="7156" priority="1278" operator="greaterThanOrEqual">
      <formula>$E27</formula>
    </cfRule>
  </conditionalFormatting>
  <conditionalFormatting sqref="F32">
    <cfRule type="cellIs" dxfId="7155" priority="1382" operator="lessThan">
      <formula>E32</formula>
    </cfRule>
    <cfRule type="cellIs" dxfId="7154" priority="1383" operator="greaterThanOrEqual">
      <formula>E32</formula>
    </cfRule>
  </conditionalFormatting>
  <conditionalFormatting sqref="F32:F33">
    <cfRule type="cellIs" dxfId="7153" priority="1381" operator="equal">
      <formula>0</formula>
    </cfRule>
  </conditionalFormatting>
  <conditionalFormatting sqref="F33">
    <cfRule type="cellIs" dxfId="7152" priority="1385" operator="lessThan">
      <formula>E33</formula>
    </cfRule>
    <cfRule type="cellIs" dxfId="7151" priority="1386" operator="greaterThanOrEqual">
      <formula>E33</formula>
    </cfRule>
  </conditionalFormatting>
  <conditionalFormatting sqref="F35">
    <cfRule type="cellIs" dxfId="7150" priority="1379" operator="lessThan">
      <formula>E35</formula>
    </cfRule>
    <cfRule type="cellIs" dxfId="7149" priority="1380" operator="greaterThanOrEqual">
      <formula>E35</formula>
    </cfRule>
  </conditionalFormatting>
  <conditionalFormatting sqref="F35:F36">
    <cfRule type="cellIs" dxfId="7148" priority="1372" operator="equal">
      <formula>0</formula>
    </cfRule>
  </conditionalFormatting>
  <conditionalFormatting sqref="F36">
    <cfRule type="cellIs" dxfId="7147" priority="1373" operator="lessThan">
      <formula>E36</formula>
    </cfRule>
    <cfRule type="cellIs" dxfId="7146" priority="1374" operator="greaterThanOrEqual">
      <formula>E36</formula>
    </cfRule>
  </conditionalFormatting>
  <conditionalFormatting sqref="F37">
    <cfRule type="cellIs" dxfId="7145" priority="1462" operator="equal">
      <formula>0</formula>
    </cfRule>
    <cfRule type="cellIs" dxfId="7144" priority="1463" operator="lessThan">
      <formula>$E37</formula>
    </cfRule>
    <cfRule type="cellIs" dxfId="7143" priority="1464" operator="greaterThanOrEqual">
      <formula>$E37</formula>
    </cfRule>
  </conditionalFormatting>
  <conditionalFormatting sqref="F38:F40">
    <cfRule type="cellIs" dxfId="7142" priority="1360" operator="equal">
      <formula>0</formula>
    </cfRule>
    <cfRule type="cellIs" dxfId="7141" priority="1361" operator="lessThan">
      <formula>E38</formula>
    </cfRule>
    <cfRule type="cellIs" dxfId="7140" priority="1362" operator="greaterThanOrEqual">
      <formula>E38</formula>
    </cfRule>
  </conditionalFormatting>
  <conditionalFormatting sqref="F46">
    <cfRule type="cellIs" dxfId="7139" priority="1456" operator="equal">
      <formula>0</formula>
    </cfRule>
    <cfRule type="cellIs" dxfId="7138" priority="1457" operator="lessThan">
      <formula>E46</formula>
    </cfRule>
    <cfRule type="cellIs" dxfId="7137" priority="1458" operator="greaterThanOrEqual">
      <formula>E46</formula>
    </cfRule>
  </conditionalFormatting>
  <conditionalFormatting sqref="F47:F51">
    <cfRule type="cellIs" dxfId="7136" priority="49" operator="equal">
      <formula>0</formula>
    </cfRule>
    <cfRule type="cellIs" dxfId="7135" priority="50" operator="lessThan">
      <formula>E47</formula>
    </cfRule>
    <cfRule type="cellIs" dxfId="7134" priority="51" operator="greaterThanOrEqual">
      <formula>E47</formula>
    </cfRule>
  </conditionalFormatting>
  <conditionalFormatting sqref="F50:F51">
    <cfRule type="cellIs" dxfId="7133" priority="13" operator="equal">
      <formula>0</formula>
    </cfRule>
    <cfRule type="cellIs" dxfId="7132" priority="14" operator="lessThan">
      <formula>E50</formula>
    </cfRule>
    <cfRule type="cellIs" dxfId="7131" priority="15" operator="greaterThanOrEqual">
      <formula>E50</formula>
    </cfRule>
  </conditionalFormatting>
  <conditionalFormatting sqref="F52:F53">
    <cfRule type="cellIs" dxfId="7130" priority="1354" operator="equal">
      <formula>0</formula>
    </cfRule>
    <cfRule type="cellIs" dxfId="7129" priority="1355" operator="lessThanOrEqual">
      <formula>E52</formula>
    </cfRule>
    <cfRule type="cellIs" dxfId="7128" priority="1356" operator="greaterThan">
      <formula>E52</formula>
    </cfRule>
  </conditionalFormatting>
  <conditionalFormatting sqref="F54">
    <cfRule type="cellIs" dxfId="7127" priority="1444" operator="equal">
      <formula>0</formula>
    </cfRule>
    <cfRule type="cellIs" dxfId="7126" priority="1445" operator="lessThan">
      <formula>$E54</formula>
    </cfRule>
    <cfRule type="cellIs" dxfId="7125" priority="1446" operator="greaterThanOrEqual">
      <formula>$E54</formula>
    </cfRule>
  </conditionalFormatting>
  <conditionalFormatting sqref="F55:F58">
    <cfRule type="cellIs" dxfId="7124" priority="1213" operator="equal">
      <formula>0</formula>
    </cfRule>
    <cfRule type="cellIs" dxfId="7123" priority="1214" operator="lessThan">
      <formula>E55</formula>
    </cfRule>
    <cfRule type="cellIs" dxfId="7122" priority="1215" operator="greaterThanOrEqual">
      <formula>E55</formula>
    </cfRule>
  </conditionalFormatting>
  <conditionalFormatting sqref="F59">
    <cfRule type="cellIs" dxfId="7121" priority="1435" operator="equal">
      <formula>0</formula>
    </cfRule>
    <cfRule type="cellIs" dxfId="7120" priority="1436" operator="lessThan">
      <formula>E59</formula>
    </cfRule>
    <cfRule type="cellIs" dxfId="7119" priority="1437" operator="greaterThanOrEqual">
      <formula>E59</formula>
    </cfRule>
  </conditionalFormatting>
  <conditionalFormatting sqref="F60:F63">
    <cfRule type="cellIs" dxfId="7118" priority="1184" operator="lessThan">
      <formula>E60</formula>
    </cfRule>
    <cfRule type="cellIs" dxfId="7117" priority="1185" operator="greaterThanOrEqual">
      <formula>E60</formula>
    </cfRule>
  </conditionalFormatting>
  <conditionalFormatting sqref="F60:F64">
    <cfRule type="cellIs" dxfId="7116" priority="1183" operator="equal">
      <formula>0</formula>
    </cfRule>
  </conditionalFormatting>
  <conditionalFormatting sqref="F64">
    <cfRule type="cellIs" dxfId="7115" priority="1394" operator="lessThan">
      <formula>E64</formula>
    </cfRule>
    <cfRule type="cellIs" dxfId="7114" priority="1395" operator="greaterThanOrEqual">
      <formula>E64</formula>
    </cfRule>
  </conditionalFormatting>
  <conditionalFormatting sqref="F65">
    <cfRule type="cellIs" dxfId="7113" priority="1426" operator="equal">
      <formula>0</formula>
    </cfRule>
    <cfRule type="cellIs" dxfId="7112" priority="1427" operator="lessThan">
      <formula>$E65</formula>
    </cfRule>
    <cfRule type="cellIs" dxfId="7111" priority="1428" operator="greaterThanOrEqual">
      <formula>$E65</formula>
    </cfRule>
  </conditionalFormatting>
  <conditionalFormatting sqref="F66:F69">
    <cfRule type="cellIs" dxfId="7110" priority="1201" operator="equal">
      <formula>0</formula>
    </cfRule>
    <cfRule type="cellIs" dxfId="7109" priority="1202" operator="lessThan">
      <formula>E66</formula>
    </cfRule>
    <cfRule type="cellIs" dxfId="7108" priority="1203" operator="greaterThanOrEqual">
      <formula>E66</formula>
    </cfRule>
  </conditionalFormatting>
  <conditionalFormatting sqref="F71">
    <cfRule type="cellIs" dxfId="7107" priority="1110" operator="equal">
      <formula>0</formula>
    </cfRule>
    <cfRule type="cellIs" dxfId="7106" priority="1111" operator="lessThan">
      <formula>E71</formula>
    </cfRule>
    <cfRule type="cellIs" dxfId="7105" priority="1112" operator="greaterThanOrEqual">
      <formula>E71</formula>
    </cfRule>
  </conditionalFormatting>
  <conditionalFormatting sqref="F73">
    <cfRule type="cellIs" dxfId="7104" priority="1108" operator="lessThan">
      <formula>E73</formula>
    </cfRule>
    <cfRule type="cellIs" dxfId="7103" priority="1109" operator="greaterThanOrEqual">
      <formula>E73</formula>
    </cfRule>
  </conditionalFormatting>
  <conditionalFormatting sqref="F73:F74">
    <cfRule type="cellIs" dxfId="7102" priority="1104" operator="equal">
      <formula>0</formula>
    </cfRule>
  </conditionalFormatting>
  <conditionalFormatting sqref="F74">
    <cfRule type="cellIs" dxfId="7101" priority="1105" operator="lessThan">
      <formula>E74</formula>
    </cfRule>
    <cfRule type="cellIs" dxfId="7100" priority="1106" operator="greaterThanOrEqual">
      <formula>E74</formula>
    </cfRule>
  </conditionalFormatting>
  <conditionalFormatting sqref="F75">
    <cfRule type="cellIs" dxfId="7099" priority="1414" operator="equal">
      <formula>0</formula>
    </cfRule>
    <cfRule type="cellIs" dxfId="7098" priority="1415" operator="lessThan">
      <formula>$E75</formula>
    </cfRule>
    <cfRule type="cellIs" dxfId="7097" priority="1416" operator="greaterThanOrEqual">
      <formula>$E75</formula>
    </cfRule>
  </conditionalFormatting>
  <conditionalFormatting sqref="F76:F79">
    <cfRule type="cellIs" dxfId="7096" priority="1328" operator="lessThan">
      <formula>E76</formula>
    </cfRule>
    <cfRule type="cellIs" dxfId="7095" priority="1329" operator="greaterThanOrEqual">
      <formula>E76</formula>
    </cfRule>
  </conditionalFormatting>
  <conditionalFormatting sqref="F76:F81">
    <cfRule type="cellIs" dxfId="7094" priority="1101" operator="equal">
      <formula>0</formula>
    </cfRule>
  </conditionalFormatting>
  <conditionalFormatting sqref="F80">
    <cfRule type="cellIs" dxfId="7093" priority="1114" operator="lessThan">
      <formula>E80</formula>
    </cfRule>
    <cfRule type="cellIs" dxfId="7092" priority="1115" operator="greaterThanOrEqual">
      <formula>E80</formula>
    </cfRule>
  </conditionalFormatting>
  <conditionalFormatting sqref="F81">
    <cfRule type="cellIs" dxfId="7091" priority="1102" operator="lessThan">
      <formula>E81</formula>
    </cfRule>
    <cfRule type="cellIs" dxfId="7090" priority="1103" operator="greaterThanOrEqual">
      <formula>E81</formula>
    </cfRule>
  </conditionalFormatting>
  <conditionalFormatting sqref="F82">
    <cfRule type="cellIs" dxfId="7089" priority="1306" operator="equal">
      <formula>0</formula>
    </cfRule>
    <cfRule type="cellIs" dxfId="7088" priority="1307" operator="lessThan">
      <formula>$E82</formula>
    </cfRule>
    <cfRule type="cellIs" dxfId="7087" priority="1308" operator="greaterThanOrEqual">
      <formula>$E82</formula>
    </cfRule>
  </conditionalFormatting>
  <conditionalFormatting sqref="F83:F86">
    <cfRule type="cellIs" dxfId="7086" priority="1189" operator="equal">
      <formula>0</formula>
    </cfRule>
    <cfRule type="cellIs" dxfId="7085" priority="1190" operator="lessThan">
      <formula>E83</formula>
    </cfRule>
    <cfRule type="cellIs" dxfId="7084" priority="1191" operator="greaterThanOrEqual">
      <formula>E83</formula>
    </cfRule>
  </conditionalFormatting>
  <conditionalFormatting sqref="F92">
    <cfRule type="cellIs" dxfId="7083" priority="1273" operator="equal">
      <formula>0</formula>
    </cfRule>
    <cfRule type="cellIs" dxfId="7082" priority="1274" operator="lessThan">
      <formula>E92</formula>
    </cfRule>
    <cfRule type="cellIs" dxfId="7081" priority="1275" operator="greaterThanOrEqual">
      <formula>E92</formula>
    </cfRule>
  </conditionalFormatting>
  <conditionalFormatting sqref="F93:F102">
    <cfRule type="cellIs" dxfId="7080" priority="1095" operator="equal">
      <formula>0</formula>
    </cfRule>
    <cfRule type="cellIs" dxfId="7079" priority="1096" operator="lessThan">
      <formula>E93</formula>
    </cfRule>
    <cfRule type="cellIs" dxfId="7078" priority="1097" operator="greaterThanOrEqual">
      <formula>E93</formula>
    </cfRule>
  </conditionalFormatting>
  <conditionalFormatting sqref="G7">
    <cfRule type="cellIs" dxfId="7077" priority="268" operator="equal">
      <formula>"Introducir resultado"</formula>
    </cfRule>
    <cfRule type="cellIs" dxfId="7076" priority="269" operator="equal">
      <formula>"Meta Conseguida"</formula>
    </cfRule>
    <cfRule type="cellIs" dxfId="7075" priority="270" operator="equal">
      <formula>"Meta non Conseguida"</formula>
    </cfRule>
  </conditionalFormatting>
  <conditionalFormatting sqref="G8">
    <cfRule type="cellIs" dxfId="7074" priority="292" operator="equal">
      <formula>"Meta Totalmente Alcanzada"</formula>
    </cfRule>
    <cfRule type="cellIs" dxfId="7073" priority="293" operator="equal">
      <formula>"Meta Parcialmente Alcanzada"</formula>
    </cfRule>
    <cfRule type="cellIs" dxfId="7072" priority="294" operator="equal">
      <formula>"Ningunha Meta Alcanzada"</formula>
    </cfRule>
  </conditionalFormatting>
  <conditionalFormatting sqref="G9:G10">
    <cfRule type="cellIs" dxfId="7071" priority="265" operator="equal">
      <formula>"Introducir resultado"</formula>
    </cfRule>
    <cfRule type="cellIs" dxfId="7070" priority="266" operator="equal">
      <formula>"Meta Conseguida"</formula>
    </cfRule>
    <cfRule type="cellIs" dxfId="7069" priority="267" operator="equal">
      <formula>"Meta non Conseguida"</formula>
    </cfRule>
  </conditionalFormatting>
  <conditionalFormatting sqref="G12">
    <cfRule type="cellIs" dxfId="7068" priority="280" operator="equal">
      <formula>"Meta Totalmente Alcanzada"</formula>
    </cfRule>
    <cfRule type="cellIs" dxfId="7067" priority="281" operator="equal">
      <formula>"Meta Parcialmente Alcanzada"</formula>
    </cfRule>
    <cfRule type="cellIs" dxfId="7066" priority="282" operator="equal">
      <formula>"Ningunha Meta Alcanzada"</formula>
    </cfRule>
  </conditionalFormatting>
  <conditionalFormatting sqref="G13:G14">
    <cfRule type="cellIs" dxfId="7065" priority="260" operator="equal">
      <formula>"Meta Conseguida"</formula>
    </cfRule>
    <cfRule type="cellIs" dxfId="7064" priority="261" operator="equal">
      <formula>"Meta non Conseguida"</formula>
    </cfRule>
  </conditionalFormatting>
  <conditionalFormatting sqref="G13:G15">
    <cfRule type="cellIs" dxfId="7063" priority="255" operator="equal">
      <formula>"Introducir resultado"</formula>
    </cfRule>
  </conditionalFormatting>
  <conditionalFormatting sqref="G15">
    <cfRule type="cellIs" dxfId="7062" priority="256" operator="equal">
      <formula>"Resultado Introducido"</formula>
    </cfRule>
    <cfRule type="cellIs" dxfId="7061" priority="257" operator="equal">
      <formula>"Meta no Conseguida"</formula>
    </cfRule>
  </conditionalFormatting>
  <conditionalFormatting sqref="G16">
    <cfRule type="cellIs" dxfId="7060" priority="319" operator="equal">
      <formula>"Meta Totalmente Alcanzada"</formula>
    </cfRule>
    <cfRule type="cellIs" dxfId="7059" priority="320" operator="equal">
      <formula>"Meta Parcialmente Alcanzada"</formula>
    </cfRule>
    <cfRule type="cellIs" dxfId="7058" priority="321" operator="equal">
      <formula>"Ningunha Meta Alcanzada"</formula>
    </cfRule>
  </conditionalFormatting>
  <conditionalFormatting sqref="G17:G18">
    <cfRule type="cellIs" dxfId="7057" priority="249" operator="equal">
      <formula>"Introducir resultado"</formula>
    </cfRule>
    <cfRule type="cellIs" dxfId="7056" priority="250" operator="equal">
      <formula>"Meta Conseguida"</formula>
    </cfRule>
    <cfRule type="cellIs" dxfId="7055" priority="251" operator="equal">
      <formula>"Meta non Conseguida"</formula>
    </cfRule>
  </conditionalFormatting>
  <conditionalFormatting sqref="G20">
    <cfRule type="cellIs" dxfId="7054" priority="274" operator="equal">
      <formula>"Meta Totalmente Alcanzada"</formula>
    </cfRule>
    <cfRule type="cellIs" dxfId="7053" priority="275" operator="equal">
      <formula>"Meta Parcialmente Alcanzada"</formula>
    </cfRule>
    <cfRule type="cellIs" dxfId="7052" priority="276" operator="equal">
      <formula>"Ningunha Meta Alcanzada"</formula>
    </cfRule>
  </conditionalFormatting>
  <conditionalFormatting sqref="G21:G22">
    <cfRule type="cellIs" dxfId="7051" priority="243" operator="equal">
      <formula>"Introducir resultado"</formula>
    </cfRule>
    <cfRule type="cellIs" dxfId="7050" priority="244" operator="equal">
      <formula>"Meta Conseguida"</formula>
    </cfRule>
    <cfRule type="cellIs" dxfId="7049" priority="245" operator="equal">
      <formula>"Meta non Conseguida"</formula>
    </cfRule>
  </conditionalFormatting>
  <conditionalFormatting sqref="G24">
    <cfRule type="cellIs" dxfId="7048" priority="1297" operator="equal">
      <formula>"Meta Totalmente Alcanzada"</formula>
    </cfRule>
    <cfRule type="cellIs" dxfId="7047" priority="1298" operator="equal">
      <formula>"Meta Parcialmente Alcanzada"</formula>
    </cfRule>
    <cfRule type="cellIs" dxfId="7046" priority="1299" operator="equal">
      <formula>"Ningunha Meta Alcanzada"</formula>
    </cfRule>
  </conditionalFormatting>
  <conditionalFormatting sqref="G25:G30">
    <cfRule type="cellIs" dxfId="7045" priority="1146" operator="equal">
      <formula>"Introducir resultado"</formula>
    </cfRule>
    <cfRule type="cellIs" dxfId="7044" priority="1147" operator="equal">
      <formula>"Meta Conseguida"</formula>
    </cfRule>
    <cfRule type="cellIs" dxfId="7043" priority="1148" operator="equal">
      <formula>"Meta non Conseguida"</formula>
    </cfRule>
  </conditionalFormatting>
  <conditionalFormatting sqref="G32:G33">
    <cfRule type="cellIs" dxfId="7042" priority="1143" operator="equal">
      <formula>"Introducir resultado"</formula>
    </cfRule>
    <cfRule type="cellIs" dxfId="7041" priority="1144" operator="equal">
      <formula>"Meta Conseguida"</formula>
    </cfRule>
    <cfRule type="cellIs" dxfId="7040" priority="1145" operator="equal">
      <formula>"Meta non Conseguida"</formula>
    </cfRule>
  </conditionalFormatting>
  <conditionalFormatting sqref="G35:G36">
    <cfRule type="cellIs" dxfId="7039" priority="1152" operator="equal">
      <formula>"Introducir resultado"</formula>
    </cfRule>
    <cfRule type="cellIs" dxfId="7038" priority="1153" operator="equal">
      <formula>"Meta Conseguida"</formula>
    </cfRule>
    <cfRule type="cellIs" dxfId="7037" priority="1154" operator="equal">
      <formula>"Meta non Conseguida"</formula>
    </cfRule>
  </conditionalFormatting>
  <conditionalFormatting sqref="G37">
    <cfRule type="cellIs" dxfId="7036" priority="1408" operator="equal">
      <formula>"Meta Totalmente Alcanzada"</formula>
    </cfRule>
    <cfRule type="cellIs" dxfId="7035" priority="1409" operator="equal">
      <formula>"Meta Parcialmente Alcanzada"</formula>
    </cfRule>
    <cfRule type="cellIs" dxfId="7034" priority="1410" operator="equal">
      <formula>"Ningunha Meta Alcanzada"</formula>
    </cfRule>
  </conditionalFormatting>
  <conditionalFormatting sqref="G38:G40">
    <cfRule type="cellIs" dxfId="7033" priority="1364" operator="equal">
      <formula>"Meta Conseguida"</formula>
    </cfRule>
    <cfRule type="cellIs" dxfId="7032" priority="1365" operator="equal">
      <formula>"Meta non Conseguida"</formula>
    </cfRule>
  </conditionalFormatting>
  <conditionalFormatting sqref="G38:G41">
    <cfRule type="cellIs" dxfId="7031" priority="1357" operator="equal">
      <formula>"Introducir resultado"</formula>
    </cfRule>
  </conditionalFormatting>
  <conditionalFormatting sqref="G41">
    <cfRule type="cellIs" dxfId="7030" priority="1358" operator="equal">
      <formula>"Indicador Completado"</formula>
    </cfRule>
    <cfRule type="cellIs" dxfId="7029" priority="1359" operator="equal">
      <formula>"Meta no Conseguida"</formula>
    </cfRule>
  </conditionalFormatting>
  <conditionalFormatting sqref="G46">
    <cfRule type="cellIs" dxfId="7028" priority="1405" operator="equal">
      <formula>"Meta Totalmente Alcanzada"</formula>
    </cfRule>
    <cfRule type="cellIs" dxfId="7027" priority="1406" operator="equal">
      <formula>"Meta Parcialmente Alcanzada"</formula>
    </cfRule>
    <cfRule type="cellIs" dxfId="7026" priority="1407" operator="equal">
      <formula>"Ningunha Meta Alcanzada"</formula>
    </cfRule>
  </conditionalFormatting>
  <conditionalFormatting sqref="G47">
    <cfRule type="cellIs" dxfId="7025" priority="1461" operator="equal">
      <formula>"Meta noN Conseguida"</formula>
    </cfRule>
  </conditionalFormatting>
  <conditionalFormatting sqref="G47:G53">
    <cfRule type="cellIs" dxfId="7024" priority="16" operator="equal">
      <formula>"Introducir resultado"</formula>
    </cfRule>
    <cfRule type="cellIs" dxfId="7023" priority="17" operator="equal">
      <formula>"Meta Conseguida"</formula>
    </cfRule>
  </conditionalFormatting>
  <conditionalFormatting sqref="G48:G53">
    <cfRule type="cellIs" dxfId="7022" priority="18" operator="equal">
      <formula>"Meta non Conseguida"</formula>
    </cfRule>
  </conditionalFormatting>
  <conditionalFormatting sqref="G54">
    <cfRule type="cellIs" dxfId="7021" priority="1402" operator="equal">
      <formula>"Meta Totalmente Alcanzada"</formula>
    </cfRule>
    <cfRule type="cellIs" dxfId="7020" priority="1403" operator="equal">
      <formula>"Meta Parcialmente Alcanzada"</formula>
    </cfRule>
    <cfRule type="cellIs" dxfId="7019" priority="1404" operator="equal">
      <formula>"Ningunha Meta Alcanzada"</formula>
    </cfRule>
  </conditionalFormatting>
  <conditionalFormatting sqref="G55:G58">
    <cfRule type="cellIs" dxfId="7018" priority="1411" operator="equal">
      <formula>"Introducir resultado"</formula>
    </cfRule>
    <cfRule type="cellIs" dxfId="7017" priority="1412" operator="equal">
      <formula>"Meta Conseguida"</formula>
    </cfRule>
    <cfRule type="cellIs" dxfId="7016" priority="1413" operator="equal">
      <formula>"Meta non Conseguida"</formula>
    </cfRule>
  </conditionalFormatting>
  <conditionalFormatting sqref="G59">
    <cfRule type="cellIs" dxfId="7015" priority="1438" operator="equal">
      <formula>"Meta Totalmente Alcanzada"</formula>
    </cfRule>
    <cfRule type="cellIs" dxfId="7014" priority="1439" operator="equal">
      <formula>"Meta Parcialmente Alcanzada"</formula>
    </cfRule>
    <cfRule type="cellIs" dxfId="7013" priority="1440" operator="equal">
      <formula>"Ningunha Meta Alcanzada"</formula>
    </cfRule>
  </conditionalFormatting>
  <conditionalFormatting sqref="G60:G64">
    <cfRule type="cellIs" dxfId="7012" priority="1137" operator="equal">
      <formula>"Introducir resultado"</formula>
    </cfRule>
    <cfRule type="cellIs" dxfId="7011" priority="1138" operator="equal">
      <formula>"Meta Conseguida"</formula>
    </cfRule>
    <cfRule type="cellIs" dxfId="7010" priority="1139" operator="equal">
      <formula>"Meta non Conseguida"</formula>
    </cfRule>
  </conditionalFormatting>
  <conditionalFormatting sqref="G65">
    <cfRule type="cellIs" dxfId="7009" priority="1429" operator="equal">
      <formula>"Meta Totalmente Alcanzada"</formula>
    </cfRule>
    <cfRule type="cellIs" dxfId="7008" priority="1430" operator="equal">
      <formula>"Meta Parcialmente Alcanzada"</formula>
    </cfRule>
    <cfRule type="cellIs" dxfId="7007" priority="1431" operator="equal">
      <formula>"Ningunha Meta Alcanzada"</formula>
    </cfRule>
  </conditionalFormatting>
  <conditionalFormatting sqref="G66:G69">
    <cfRule type="cellIs" dxfId="7006" priority="1352" operator="equal">
      <formula>"Meta Conseguida"</formula>
    </cfRule>
    <cfRule type="cellIs" dxfId="7005" priority="1353" operator="equal">
      <formula>"Meta non Conseguida"</formula>
    </cfRule>
  </conditionalFormatting>
  <conditionalFormatting sqref="G66:G74">
    <cfRule type="cellIs" dxfId="7004" priority="1122" operator="equal">
      <formula>"Introducir resultado"</formula>
    </cfRule>
  </conditionalFormatting>
  <conditionalFormatting sqref="G70">
    <cfRule type="cellIs" dxfId="7003" priority="1135" operator="equal">
      <formula>"Indicador Completado"</formula>
    </cfRule>
    <cfRule type="cellIs" dxfId="7002" priority="1136" operator="equal">
      <formula>"Meta no Conseguida"</formula>
    </cfRule>
  </conditionalFormatting>
  <conditionalFormatting sqref="G71">
    <cfRule type="cellIs" dxfId="7001" priority="1129" operator="equal">
      <formula>"Meta Conseguida"</formula>
    </cfRule>
    <cfRule type="cellIs" dxfId="7000" priority="1130" operator="equal">
      <formula>"Meta non Conseguida"</formula>
    </cfRule>
  </conditionalFormatting>
  <conditionalFormatting sqref="G72">
    <cfRule type="cellIs" dxfId="6999" priority="1132" operator="equal">
      <formula>"Indicador Completado"</formula>
    </cfRule>
    <cfRule type="cellIs" dxfId="6998" priority="1133" operator="equal">
      <formula>"Meta no Conseguida"</formula>
    </cfRule>
  </conditionalFormatting>
  <conditionalFormatting sqref="G73:G74">
    <cfRule type="cellIs" dxfId="6997" priority="1123" operator="equal">
      <formula>"Meta Conseguida"</formula>
    </cfRule>
    <cfRule type="cellIs" dxfId="6996" priority="1124" operator="equal">
      <formula>"Meta non Conseguida"</formula>
    </cfRule>
  </conditionalFormatting>
  <conditionalFormatting sqref="G75">
    <cfRule type="cellIs" dxfId="6995" priority="1417" operator="equal">
      <formula>"Meta Totalmente Alcanzada"</formula>
    </cfRule>
    <cfRule type="cellIs" dxfId="6994" priority="1418" operator="equal">
      <formula>"Meta Parcialmente Alcanzada"</formula>
    </cfRule>
    <cfRule type="cellIs" dxfId="6993" priority="1419" operator="equal">
      <formula>"Ningunha Meta Alcanzada"</formula>
    </cfRule>
  </conditionalFormatting>
  <conditionalFormatting sqref="G76:G81">
    <cfRule type="cellIs" dxfId="6992" priority="1116" operator="equal">
      <formula>"Introducir resultado"</formula>
    </cfRule>
    <cfRule type="cellIs" dxfId="6991" priority="1117" operator="equal">
      <formula>"Meta Conseguida"</formula>
    </cfRule>
    <cfRule type="cellIs" dxfId="6990" priority="1118" operator="equal">
      <formula>"Meta non Conseguida"</formula>
    </cfRule>
  </conditionalFormatting>
  <conditionalFormatting sqref="G82">
    <cfRule type="cellIs" dxfId="6989" priority="1309" operator="equal">
      <formula>"Meta Totalmente Alcanzada"</formula>
    </cfRule>
    <cfRule type="cellIs" dxfId="6988" priority="1310" operator="equal">
      <formula>"Meta Parcialmente Alcanzada"</formula>
    </cfRule>
    <cfRule type="cellIs" dxfId="6987" priority="1311" operator="equal">
      <formula>"Ningunha Meta Alcanzada"</formula>
    </cfRule>
  </conditionalFormatting>
  <conditionalFormatting sqref="G83:G86">
    <cfRule type="cellIs" dxfId="6986" priority="1304" operator="equal">
      <formula>"Meta Conseguida"</formula>
    </cfRule>
    <cfRule type="cellIs" dxfId="6985" priority="1305" operator="equal">
      <formula>"Meta non Conseguida"</formula>
    </cfRule>
  </conditionalFormatting>
  <conditionalFormatting sqref="G83:G88">
    <cfRule type="cellIs" dxfId="6984" priority="1098" operator="equal">
      <formula>"Introducir resultado"</formula>
    </cfRule>
  </conditionalFormatting>
  <conditionalFormatting sqref="G87:G88">
    <cfRule type="cellIs" dxfId="6983" priority="1099" operator="equal">
      <formula>"Indicador Completado"</formula>
    </cfRule>
    <cfRule type="cellIs" dxfId="6982" priority="1100" operator="equal">
      <formula>"Meta no Conseguida"</formula>
    </cfRule>
  </conditionalFormatting>
  <conditionalFormatting sqref="G92">
    <cfRule type="cellIs" dxfId="6981" priority="1270" operator="equal">
      <formula>"Meta Totalmente Alcanzada"</formula>
    </cfRule>
    <cfRule type="cellIs" dxfId="6980" priority="1271" operator="equal">
      <formula>"Meta Parcialmente Alcanzada"</formula>
    </cfRule>
    <cfRule type="cellIs" dxfId="6979" priority="1272" operator="equal">
      <formula>"Ningunha Meta Alcanzada"</formula>
    </cfRule>
  </conditionalFormatting>
  <conditionalFormatting sqref="G93:G102">
    <cfRule type="cellIs" dxfId="6978" priority="1092" operator="equal">
      <formula>"Introducir resultado"</formula>
    </cfRule>
    <cfRule type="cellIs" dxfId="6977" priority="1093" operator="equal">
      <formula>"Meta Conseguida"</formula>
    </cfRule>
    <cfRule type="cellIs" dxfId="6976" priority="1094" operator="equal">
      <formula>"Meta non Conseguida"</formula>
    </cfRule>
  </conditionalFormatting>
  <conditionalFormatting sqref="J8">
    <cfRule type="cellIs" dxfId="6975" priority="213" operator="equal">
      <formula>0</formula>
    </cfRule>
    <cfRule type="cellIs" dxfId="6974" priority="214" operator="greaterThanOrEqual">
      <formula>I8</formula>
    </cfRule>
    <cfRule type="cellIs" dxfId="6973" priority="215" operator="lessThan">
      <formula>I8</formula>
    </cfRule>
  </conditionalFormatting>
  <conditionalFormatting sqref="J9">
    <cfRule type="cellIs" dxfId="6972" priority="229" operator="lessThan">
      <formula>I9</formula>
    </cfRule>
    <cfRule type="cellIs" dxfId="6971" priority="230" operator="greaterThanOrEqual">
      <formula>I9</formula>
    </cfRule>
  </conditionalFormatting>
  <conditionalFormatting sqref="J9:J11">
    <cfRule type="cellIs" dxfId="6970" priority="88" operator="equal">
      <formula>0</formula>
    </cfRule>
  </conditionalFormatting>
  <conditionalFormatting sqref="J10">
    <cfRule type="cellIs" dxfId="6969" priority="89" operator="lessThan">
      <formula>I10</formula>
    </cfRule>
    <cfRule type="cellIs" dxfId="6968" priority="90" operator="greaterThanOrEqual">
      <formula>I10</formula>
    </cfRule>
  </conditionalFormatting>
  <conditionalFormatting sqref="J11">
    <cfRule type="cellIs" dxfId="6967" priority="232" operator="lessThan">
      <formula>$E11</formula>
    </cfRule>
    <cfRule type="cellIs" dxfId="6966" priority="233" operator="greaterThanOrEqual">
      <formula>$E11</formula>
    </cfRule>
  </conditionalFormatting>
  <conditionalFormatting sqref="J12">
    <cfRule type="cellIs" dxfId="6965" priority="204" operator="equal">
      <formula>0</formula>
    </cfRule>
    <cfRule type="cellIs" dxfId="6964" priority="205" operator="greaterThanOrEqual">
      <formula>I12</formula>
    </cfRule>
    <cfRule type="cellIs" dxfId="6963" priority="206" operator="lessThan">
      <formula>I12</formula>
    </cfRule>
  </conditionalFormatting>
  <conditionalFormatting sqref="J13">
    <cfRule type="cellIs" dxfId="6962" priority="211" operator="lessThan">
      <formula>I13</formula>
    </cfRule>
    <cfRule type="cellIs" dxfId="6961" priority="212" operator="greaterThanOrEqual">
      <formula>I13</formula>
    </cfRule>
  </conditionalFormatting>
  <conditionalFormatting sqref="J13:J15">
    <cfRule type="cellIs" dxfId="6960" priority="94" operator="equal">
      <formula>0</formula>
    </cfRule>
  </conditionalFormatting>
  <conditionalFormatting sqref="J14">
    <cfRule type="cellIs" dxfId="6959" priority="95" operator="lessThan">
      <formula>I14</formula>
    </cfRule>
    <cfRule type="cellIs" dxfId="6958" priority="96" operator="greaterThanOrEqual">
      <formula>I14</formula>
    </cfRule>
  </conditionalFormatting>
  <conditionalFormatting sqref="J16">
    <cfRule type="cellIs" dxfId="6957" priority="222" operator="equal">
      <formula>0</formula>
    </cfRule>
    <cfRule type="cellIs" dxfId="6956" priority="223" operator="greaterThanOrEqual">
      <formula>I16</formula>
    </cfRule>
    <cfRule type="cellIs" dxfId="6955" priority="224" operator="lessThan">
      <formula>I16</formula>
    </cfRule>
  </conditionalFormatting>
  <conditionalFormatting sqref="J17">
    <cfRule type="cellIs" dxfId="6954" priority="226" operator="lessThan">
      <formula>I17</formula>
    </cfRule>
    <cfRule type="cellIs" dxfId="6953" priority="227" operator="greaterThanOrEqual">
      <formula>I17</formula>
    </cfRule>
  </conditionalFormatting>
  <conditionalFormatting sqref="J17:J18">
    <cfRule type="cellIs" dxfId="6952" priority="82" operator="equal">
      <formula>0</formula>
    </cfRule>
  </conditionalFormatting>
  <conditionalFormatting sqref="J18">
    <cfRule type="cellIs" dxfId="6951" priority="83" operator="lessThan">
      <formula>I18</formula>
    </cfRule>
    <cfRule type="cellIs" dxfId="6950" priority="84" operator="greaterThanOrEqual">
      <formula>I18</formula>
    </cfRule>
  </conditionalFormatting>
  <conditionalFormatting sqref="J20">
    <cfRule type="cellIs" dxfId="6949" priority="198" operator="equal">
      <formula>0</formula>
    </cfRule>
    <cfRule type="cellIs" dxfId="6948" priority="199" operator="greaterThanOrEqual">
      <formula>I20</formula>
    </cfRule>
    <cfRule type="cellIs" dxfId="6947" priority="200" operator="lessThan">
      <formula>I20</formula>
    </cfRule>
  </conditionalFormatting>
  <conditionalFormatting sqref="J21">
    <cfRule type="cellIs" dxfId="6946" priority="220" operator="lessThan">
      <formula>I21</formula>
    </cfRule>
    <cfRule type="cellIs" dxfId="6945" priority="221" operator="greaterThanOrEqual">
      <formula>I21</formula>
    </cfRule>
  </conditionalFormatting>
  <conditionalFormatting sqref="J21:J22">
    <cfRule type="cellIs" dxfId="6944" priority="76" operator="equal">
      <formula>0</formula>
    </cfRule>
  </conditionalFormatting>
  <conditionalFormatting sqref="J22">
    <cfRule type="cellIs" dxfId="6943" priority="77" operator="lessThan">
      <formula>I22</formula>
    </cfRule>
    <cfRule type="cellIs" dxfId="6942" priority="78" operator="greaterThanOrEqual">
      <formula>I22</formula>
    </cfRule>
  </conditionalFormatting>
  <conditionalFormatting sqref="J24">
    <cfRule type="cellIs" dxfId="6941" priority="918" operator="equal">
      <formula>0</formula>
    </cfRule>
    <cfRule type="cellIs" dxfId="6940" priority="919" operator="greaterThanOrEqual">
      <formula>I24</formula>
    </cfRule>
    <cfRule type="cellIs" dxfId="6939" priority="920" operator="lessThan">
      <formula>I24</formula>
    </cfRule>
  </conditionalFormatting>
  <conditionalFormatting sqref="J25">
    <cfRule type="cellIs" dxfId="6938" priority="906" operator="equal">
      <formula>0</formula>
    </cfRule>
    <cfRule type="cellIs" dxfId="6937" priority="907" operator="lessThan">
      <formula>I25</formula>
    </cfRule>
    <cfRule type="cellIs" dxfId="6936" priority="908" operator="greaterThanOrEqual">
      <formula>I25</formula>
    </cfRule>
  </conditionalFormatting>
  <conditionalFormatting sqref="J26">
    <cfRule type="cellIs" dxfId="6935" priority="909" operator="equal">
      <formula>0</formula>
    </cfRule>
    <cfRule type="cellIs" dxfId="6934" priority="910" operator="lessThanOrEqual">
      <formula>I26</formula>
    </cfRule>
    <cfRule type="cellIs" dxfId="6933" priority="911" operator="greaterThan">
      <formula>I26</formula>
    </cfRule>
  </conditionalFormatting>
  <conditionalFormatting sqref="J27:J30">
    <cfRule type="cellIs" dxfId="6932" priority="894" operator="equal">
      <formula>0</formula>
    </cfRule>
    <cfRule type="cellIs" dxfId="6931" priority="895" operator="lessThan">
      <formula>$E27</formula>
    </cfRule>
    <cfRule type="cellIs" dxfId="6930" priority="896" operator="greaterThanOrEqual">
      <formula>$E27</formula>
    </cfRule>
  </conditionalFormatting>
  <conditionalFormatting sqref="J32">
    <cfRule type="cellIs" dxfId="6929" priority="1000" operator="lessThan">
      <formula>I32</formula>
    </cfRule>
    <cfRule type="cellIs" dxfId="6928" priority="1001" operator="greaterThanOrEqual">
      <formula>I32</formula>
    </cfRule>
  </conditionalFormatting>
  <conditionalFormatting sqref="J32:J33">
    <cfRule type="cellIs" dxfId="6927" priority="999" operator="equal">
      <formula>0</formula>
    </cfRule>
  </conditionalFormatting>
  <conditionalFormatting sqref="J33">
    <cfRule type="cellIs" dxfId="6926" priority="1003" operator="lessThan">
      <formula>I33</formula>
    </cfRule>
    <cfRule type="cellIs" dxfId="6925" priority="1004" operator="greaterThanOrEqual">
      <formula>I33</formula>
    </cfRule>
  </conditionalFormatting>
  <conditionalFormatting sqref="J35">
    <cfRule type="cellIs" dxfId="6924" priority="997" operator="lessThan">
      <formula>I35</formula>
    </cfRule>
    <cfRule type="cellIs" dxfId="6923" priority="998" operator="greaterThanOrEqual">
      <formula>I35</formula>
    </cfRule>
  </conditionalFormatting>
  <conditionalFormatting sqref="J35:J36">
    <cfRule type="cellIs" dxfId="6922" priority="990" operator="equal">
      <formula>0</formula>
    </cfRule>
  </conditionalFormatting>
  <conditionalFormatting sqref="J36">
    <cfRule type="cellIs" dxfId="6921" priority="991" operator="lessThan">
      <formula>I36</formula>
    </cfRule>
    <cfRule type="cellIs" dxfId="6920" priority="992" operator="greaterThanOrEqual">
      <formula>I36</formula>
    </cfRule>
  </conditionalFormatting>
  <conditionalFormatting sqref="J37">
    <cfRule type="cellIs" dxfId="6919" priority="1080" operator="equal">
      <formula>0</formula>
    </cfRule>
    <cfRule type="cellIs" dxfId="6918" priority="1081" operator="lessThan">
      <formula>$E37</formula>
    </cfRule>
    <cfRule type="cellIs" dxfId="6917" priority="1082" operator="greaterThanOrEqual">
      <formula>$E37</formula>
    </cfRule>
  </conditionalFormatting>
  <conditionalFormatting sqref="J38:J40">
    <cfRule type="cellIs" dxfId="6916" priority="978" operator="equal">
      <formula>0</formula>
    </cfRule>
    <cfRule type="cellIs" dxfId="6915" priority="979" operator="lessThan">
      <formula>I38</formula>
    </cfRule>
    <cfRule type="cellIs" dxfId="6914" priority="980" operator="greaterThanOrEqual">
      <formula>I38</formula>
    </cfRule>
  </conditionalFormatting>
  <conditionalFormatting sqref="J46">
    <cfRule type="cellIs" dxfId="6913" priority="1074" operator="equal">
      <formula>0</formula>
    </cfRule>
    <cfRule type="cellIs" dxfId="6912" priority="1075" operator="lessThan">
      <formula>I46</formula>
    </cfRule>
    <cfRule type="cellIs" dxfId="6911" priority="1076" operator="greaterThanOrEqual">
      <formula>I46</formula>
    </cfRule>
  </conditionalFormatting>
  <conditionalFormatting sqref="J47:J51">
    <cfRule type="cellIs" dxfId="6910" priority="43" operator="equal">
      <formula>0</formula>
    </cfRule>
    <cfRule type="cellIs" dxfId="6909" priority="44" operator="lessThan">
      <formula>I47</formula>
    </cfRule>
    <cfRule type="cellIs" dxfId="6908" priority="45" operator="greaterThanOrEqual">
      <formula>I47</formula>
    </cfRule>
  </conditionalFormatting>
  <conditionalFormatting sqref="J50:J51">
    <cfRule type="cellIs" dxfId="6907" priority="7" operator="equal">
      <formula>0</formula>
    </cfRule>
    <cfRule type="cellIs" dxfId="6906" priority="8" operator="lessThan">
      <formula>I50</formula>
    </cfRule>
    <cfRule type="cellIs" dxfId="6905" priority="9" operator="greaterThanOrEqual">
      <formula>I50</formula>
    </cfRule>
  </conditionalFormatting>
  <conditionalFormatting sqref="J52:J53">
    <cfRule type="cellIs" dxfId="6904" priority="972" operator="equal">
      <formula>0</formula>
    </cfRule>
    <cfRule type="cellIs" dxfId="6903" priority="973" operator="lessThanOrEqual">
      <formula>I52</formula>
    </cfRule>
    <cfRule type="cellIs" dxfId="6902" priority="974" operator="greaterThan">
      <formula>I52</formula>
    </cfRule>
  </conditionalFormatting>
  <conditionalFormatting sqref="J54">
    <cfRule type="cellIs" dxfId="6901" priority="1062" operator="equal">
      <formula>0</formula>
    </cfRule>
    <cfRule type="cellIs" dxfId="6900" priority="1063" operator="lessThan">
      <formula>$E54</formula>
    </cfRule>
    <cfRule type="cellIs" dxfId="6899" priority="1064" operator="greaterThanOrEqual">
      <formula>$E54</formula>
    </cfRule>
  </conditionalFormatting>
  <conditionalFormatting sqref="J55:J58">
    <cfRule type="cellIs" dxfId="6898" priority="831" operator="equal">
      <formula>0</formula>
    </cfRule>
    <cfRule type="cellIs" dxfId="6897" priority="832" operator="lessThan">
      <formula>I55</formula>
    </cfRule>
    <cfRule type="cellIs" dxfId="6896" priority="833" operator="greaterThanOrEqual">
      <formula>I55</formula>
    </cfRule>
  </conditionalFormatting>
  <conditionalFormatting sqref="J59">
    <cfRule type="cellIs" dxfId="6895" priority="1053" operator="equal">
      <formula>0</formula>
    </cfRule>
    <cfRule type="cellIs" dxfId="6894" priority="1054" operator="lessThan">
      <formula>I59</formula>
    </cfRule>
    <cfRule type="cellIs" dxfId="6893" priority="1055" operator="greaterThanOrEqual">
      <formula>I59</formula>
    </cfRule>
  </conditionalFormatting>
  <conditionalFormatting sqref="J60:J63">
    <cfRule type="cellIs" dxfId="6892" priority="802" operator="lessThan">
      <formula>I60</formula>
    </cfRule>
    <cfRule type="cellIs" dxfId="6891" priority="803" operator="greaterThanOrEqual">
      <formula>I60</formula>
    </cfRule>
  </conditionalFormatting>
  <conditionalFormatting sqref="J60:J64">
    <cfRule type="cellIs" dxfId="6890" priority="801" operator="equal">
      <formula>0</formula>
    </cfRule>
  </conditionalFormatting>
  <conditionalFormatting sqref="J64">
    <cfRule type="cellIs" dxfId="6889" priority="1012" operator="lessThan">
      <formula>I64</formula>
    </cfRule>
    <cfRule type="cellIs" dxfId="6888" priority="1013" operator="greaterThanOrEqual">
      <formula>I64</formula>
    </cfRule>
  </conditionalFormatting>
  <conditionalFormatting sqref="J65">
    <cfRule type="cellIs" dxfId="6887" priority="1044" operator="equal">
      <formula>0</formula>
    </cfRule>
    <cfRule type="cellIs" dxfId="6886" priority="1045" operator="lessThan">
      <formula>$E65</formula>
    </cfRule>
    <cfRule type="cellIs" dxfId="6885" priority="1046" operator="greaterThanOrEqual">
      <formula>$E65</formula>
    </cfRule>
  </conditionalFormatting>
  <conditionalFormatting sqref="J66:J69">
    <cfRule type="cellIs" dxfId="6884" priority="819" operator="equal">
      <formula>0</formula>
    </cfRule>
    <cfRule type="cellIs" dxfId="6883" priority="820" operator="lessThan">
      <formula>I66</formula>
    </cfRule>
    <cfRule type="cellIs" dxfId="6882" priority="821" operator="greaterThanOrEqual">
      <formula>I66</formula>
    </cfRule>
  </conditionalFormatting>
  <conditionalFormatting sqref="J71">
    <cfRule type="cellIs" dxfId="6881" priority="728" operator="equal">
      <formula>0</formula>
    </cfRule>
    <cfRule type="cellIs" dxfId="6880" priority="729" operator="lessThan">
      <formula>I71</formula>
    </cfRule>
    <cfRule type="cellIs" dxfId="6879" priority="730" operator="greaterThanOrEqual">
      <formula>I71</formula>
    </cfRule>
  </conditionalFormatting>
  <conditionalFormatting sqref="J73:J74">
    <cfRule type="cellIs" dxfId="6878" priority="722" operator="equal">
      <formula>0</formula>
    </cfRule>
    <cfRule type="cellIs" dxfId="6877" priority="723" operator="lessThan">
      <formula>I73</formula>
    </cfRule>
    <cfRule type="cellIs" dxfId="6876" priority="724" operator="greaterThanOrEqual">
      <formula>I73</formula>
    </cfRule>
  </conditionalFormatting>
  <conditionalFormatting sqref="J75">
    <cfRule type="cellIs" dxfId="6875" priority="1032" operator="equal">
      <formula>0</formula>
    </cfRule>
    <cfRule type="cellIs" dxfId="6874" priority="1033" operator="lessThan">
      <formula>$E75</formula>
    </cfRule>
    <cfRule type="cellIs" dxfId="6873" priority="1034" operator="greaterThanOrEqual">
      <formula>$E75</formula>
    </cfRule>
  </conditionalFormatting>
  <conditionalFormatting sqref="J76:J79">
    <cfRule type="cellIs" dxfId="6872" priority="946" operator="lessThan">
      <formula>I76</formula>
    </cfRule>
    <cfRule type="cellIs" dxfId="6871" priority="947" operator="greaterThanOrEqual">
      <formula>I76</formula>
    </cfRule>
  </conditionalFormatting>
  <conditionalFormatting sqref="J76:J81">
    <cfRule type="cellIs" dxfId="6870" priority="719" operator="equal">
      <formula>0</formula>
    </cfRule>
  </conditionalFormatting>
  <conditionalFormatting sqref="J80">
    <cfRule type="cellIs" dxfId="6869" priority="732" operator="lessThan">
      <formula>I80</formula>
    </cfRule>
    <cfRule type="cellIs" dxfId="6868" priority="733" operator="greaterThanOrEqual">
      <formula>I80</formula>
    </cfRule>
  </conditionalFormatting>
  <conditionalFormatting sqref="J81">
    <cfRule type="cellIs" dxfId="6867" priority="720" operator="lessThan">
      <formula>I81</formula>
    </cfRule>
    <cfRule type="cellIs" dxfId="6866" priority="721" operator="greaterThanOrEqual">
      <formula>I81</formula>
    </cfRule>
  </conditionalFormatting>
  <conditionalFormatting sqref="J82">
    <cfRule type="cellIs" dxfId="6865" priority="924" operator="equal">
      <formula>0</formula>
    </cfRule>
    <cfRule type="cellIs" dxfId="6864" priority="925" operator="lessThan">
      <formula>$E82</formula>
    </cfRule>
    <cfRule type="cellIs" dxfId="6863" priority="926" operator="greaterThanOrEqual">
      <formula>$E82</formula>
    </cfRule>
  </conditionalFormatting>
  <conditionalFormatting sqref="J83:J86">
    <cfRule type="cellIs" dxfId="6862" priority="807" operator="equal">
      <formula>0</formula>
    </cfRule>
    <cfRule type="cellIs" dxfId="6861" priority="808" operator="lessThan">
      <formula>I83</formula>
    </cfRule>
    <cfRule type="cellIs" dxfId="6860" priority="809" operator="greaterThanOrEqual">
      <formula>I83</formula>
    </cfRule>
  </conditionalFormatting>
  <conditionalFormatting sqref="J92">
    <cfRule type="cellIs" dxfId="6859" priority="891" operator="equal">
      <formula>0</formula>
    </cfRule>
    <cfRule type="cellIs" dxfId="6858" priority="892" operator="lessThan">
      <formula>I92</formula>
    </cfRule>
    <cfRule type="cellIs" dxfId="6857" priority="893" operator="greaterThanOrEqual">
      <formula>I92</formula>
    </cfRule>
  </conditionalFormatting>
  <conditionalFormatting sqref="J93:J102">
    <cfRule type="cellIs" dxfId="6856" priority="713" operator="equal">
      <formula>0</formula>
    </cfRule>
    <cfRule type="cellIs" dxfId="6855" priority="714" operator="lessThan">
      <formula>I93</formula>
    </cfRule>
    <cfRule type="cellIs" dxfId="6854" priority="715" operator="greaterThanOrEqual">
      <formula>I93</formula>
    </cfRule>
  </conditionalFormatting>
  <conditionalFormatting sqref="K7">
    <cfRule type="cellIs" dxfId="6853" priority="195" operator="equal">
      <formula>"Introducir resultado"</formula>
    </cfRule>
    <cfRule type="cellIs" dxfId="6852" priority="196" operator="equal">
      <formula>"Meta Conseguida"</formula>
    </cfRule>
    <cfRule type="cellIs" dxfId="6851" priority="197" operator="equal">
      <formula>"Meta non Conseguida"</formula>
    </cfRule>
  </conditionalFormatting>
  <conditionalFormatting sqref="K8">
    <cfRule type="cellIs" dxfId="6850" priority="216" operator="equal">
      <formula>"Meta Totalmente Alcanzada"</formula>
    </cfRule>
    <cfRule type="cellIs" dxfId="6849" priority="217" operator="equal">
      <formula>"Meta Parcialmente Alcanzada"</formula>
    </cfRule>
    <cfRule type="cellIs" dxfId="6848" priority="218" operator="equal">
      <formula>"Ningunha Meta Alcanzada"</formula>
    </cfRule>
  </conditionalFormatting>
  <conditionalFormatting sqref="K9:K10">
    <cfRule type="cellIs" dxfId="6847" priority="192" operator="equal">
      <formula>"Introducir resultado"</formula>
    </cfRule>
    <cfRule type="cellIs" dxfId="6846" priority="193" operator="equal">
      <formula>"Meta Conseguida"</formula>
    </cfRule>
    <cfRule type="cellIs" dxfId="6845" priority="194" operator="equal">
      <formula>"Meta non Conseguida"</formula>
    </cfRule>
  </conditionalFormatting>
  <conditionalFormatting sqref="K12">
    <cfRule type="cellIs" dxfId="6844" priority="207" operator="equal">
      <formula>"Meta Totalmente Alcanzada"</formula>
    </cfRule>
    <cfRule type="cellIs" dxfId="6843" priority="208" operator="equal">
      <formula>"Meta Parcialmente Alcanzada"</formula>
    </cfRule>
    <cfRule type="cellIs" dxfId="6842" priority="209" operator="equal">
      <formula>"Ningunha Meta Alcanzada"</formula>
    </cfRule>
  </conditionalFormatting>
  <conditionalFormatting sqref="K13:K14">
    <cfRule type="cellIs" dxfId="6841" priority="187" operator="equal">
      <formula>"Meta Conseguida"</formula>
    </cfRule>
    <cfRule type="cellIs" dxfId="6840" priority="188" operator="equal">
      <formula>"Meta non Conseguida"</formula>
    </cfRule>
  </conditionalFormatting>
  <conditionalFormatting sqref="K13:K15">
    <cfRule type="cellIs" dxfId="6839" priority="182" operator="equal">
      <formula>"Introducir resultado"</formula>
    </cfRule>
  </conditionalFormatting>
  <conditionalFormatting sqref="K15">
    <cfRule type="cellIs" dxfId="6838" priority="183" operator="equal">
      <formula>"Resultado Introducido"</formula>
    </cfRule>
    <cfRule type="cellIs" dxfId="6837" priority="184" operator="equal">
      <formula>"Meta no Conseguida"</formula>
    </cfRule>
  </conditionalFormatting>
  <conditionalFormatting sqref="K16">
    <cfRule type="cellIs" dxfId="6836" priority="234" operator="equal">
      <formula>"Meta Totalmente Alcanzada"</formula>
    </cfRule>
    <cfRule type="cellIs" dxfId="6835" priority="235" operator="equal">
      <formula>"Meta Parcialmente Alcanzada"</formula>
    </cfRule>
    <cfRule type="cellIs" dxfId="6834" priority="236" operator="equal">
      <formula>"Ningunha Meta Alcanzada"</formula>
    </cfRule>
  </conditionalFormatting>
  <conditionalFormatting sqref="K17:K18">
    <cfRule type="cellIs" dxfId="6833" priority="176" operator="equal">
      <formula>"Introducir resultado"</formula>
    </cfRule>
    <cfRule type="cellIs" dxfId="6832" priority="177" operator="equal">
      <formula>"Meta Conseguida"</formula>
    </cfRule>
    <cfRule type="cellIs" dxfId="6831" priority="178" operator="equal">
      <formula>"Meta non Conseguida"</formula>
    </cfRule>
  </conditionalFormatting>
  <conditionalFormatting sqref="K20">
    <cfRule type="cellIs" dxfId="6830" priority="201" operator="equal">
      <formula>"Meta Totalmente Alcanzada"</formula>
    </cfRule>
    <cfRule type="cellIs" dxfId="6829" priority="202" operator="equal">
      <formula>"Meta Parcialmente Alcanzada"</formula>
    </cfRule>
    <cfRule type="cellIs" dxfId="6828" priority="203" operator="equal">
      <formula>"Ningunha Meta Alcanzada"</formula>
    </cfRule>
  </conditionalFormatting>
  <conditionalFormatting sqref="K21:K22">
    <cfRule type="cellIs" dxfId="6827" priority="170" operator="equal">
      <formula>"Introducir resultado"</formula>
    </cfRule>
    <cfRule type="cellIs" dxfId="6826" priority="171" operator="equal">
      <formula>"Meta Conseguida"</formula>
    </cfRule>
    <cfRule type="cellIs" dxfId="6825" priority="172" operator="equal">
      <formula>"Meta non Conseguida"</formula>
    </cfRule>
  </conditionalFormatting>
  <conditionalFormatting sqref="K24">
    <cfRule type="cellIs" dxfId="6824" priority="915" operator="equal">
      <formula>"Meta Totalmente Alcanzada"</formula>
    </cfRule>
    <cfRule type="cellIs" dxfId="6823" priority="916" operator="equal">
      <formula>"Meta Parcialmente Alcanzada"</formula>
    </cfRule>
    <cfRule type="cellIs" dxfId="6822" priority="917" operator="equal">
      <formula>"Ningunha Meta Alcanzada"</formula>
    </cfRule>
  </conditionalFormatting>
  <conditionalFormatting sqref="K25:K30">
    <cfRule type="cellIs" dxfId="6821" priority="764" operator="equal">
      <formula>"Introducir resultado"</formula>
    </cfRule>
    <cfRule type="cellIs" dxfId="6820" priority="765" operator="equal">
      <formula>"Meta Conseguida"</formula>
    </cfRule>
    <cfRule type="cellIs" dxfId="6819" priority="766" operator="equal">
      <formula>"Meta non Conseguida"</formula>
    </cfRule>
  </conditionalFormatting>
  <conditionalFormatting sqref="K32:K33">
    <cfRule type="cellIs" dxfId="6818" priority="761" operator="equal">
      <formula>"Introducir resultado"</formula>
    </cfRule>
    <cfRule type="cellIs" dxfId="6817" priority="762" operator="equal">
      <formula>"Meta Conseguida"</formula>
    </cfRule>
    <cfRule type="cellIs" dxfId="6816" priority="763" operator="equal">
      <formula>"Meta non Conseguida"</formula>
    </cfRule>
  </conditionalFormatting>
  <conditionalFormatting sqref="K35:K36">
    <cfRule type="cellIs" dxfId="6815" priority="770" operator="equal">
      <formula>"Introducir resultado"</formula>
    </cfRule>
    <cfRule type="cellIs" dxfId="6814" priority="771" operator="equal">
      <formula>"Meta Conseguida"</formula>
    </cfRule>
    <cfRule type="cellIs" dxfId="6813" priority="772" operator="equal">
      <formula>"Meta non Conseguida"</formula>
    </cfRule>
  </conditionalFormatting>
  <conditionalFormatting sqref="K37">
    <cfRule type="cellIs" dxfId="6812" priority="1026" operator="equal">
      <formula>"Meta Totalmente Alcanzada"</formula>
    </cfRule>
    <cfRule type="cellIs" dxfId="6811" priority="1027" operator="equal">
      <formula>"Meta Parcialmente Alcanzada"</formula>
    </cfRule>
    <cfRule type="cellIs" dxfId="6810" priority="1028" operator="equal">
      <formula>"Ningunha Meta Alcanzada"</formula>
    </cfRule>
  </conditionalFormatting>
  <conditionalFormatting sqref="K38:K40">
    <cfRule type="cellIs" dxfId="6809" priority="982" operator="equal">
      <formula>"Meta Conseguida"</formula>
    </cfRule>
    <cfRule type="cellIs" dxfId="6808" priority="983" operator="equal">
      <formula>"Meta non Conseguida"</formula>
    </cfRule>
  </conditionalFormatting>
  <conditionalFormatting sqref="K38:K41">
    <cfRule type="cellIs" dxfId="6807" priority="975" operator="equal">
      <formula>"Introducir resultado"</formula>
    </cfRule>
  </conditionalFormatting>
  <conditionalFormatting sqref="K41">
    <cfRule type="cellIs" dxfId="6806" priority="976" operator="equal">
      <formula>"Indicador Completado"</formula>
    </cfRule>
    <cfRule type="cellIs" dxfId="6805" priority="977" operator="equal">
      <formula>"Meta no Conseguida"</formula>
    </cfRule>
  </conditionalFormatting>
  <conditionalFormatting sqref="K46">
    <cfRule type="cellIs" dxfId="6804" priority="1023" operator="equal">
      <formula>"Meta Totalmente Alcanzada"</formula>
    </cfRule>
    <cfRule type="cellIs" dxfId="6803" priority="1024" operator="equal">
      <formula>"Meta Parcialmente Alcanzada"</formula>
    </cfRule>
    <cfRule type="cellIs" dxfId="6802" priority="1025" operator="equal">
      <formula>"Ningunha Meta Alcanzada"</formula>
    </cfRule>
  </conditionalFormatting>
  <conditionalFormatting sqref="K47">
    <cfRule type="cellIs" dxfId="6801" priority="1079" operator="equal">
      <formula>"Meta noN Conseguida"</formula>
    </cfRule>
  </conditionalFormatting>
  <conditionalFormatting sqref="K47:K53">
    <cfRule type="cellIs" dxfId="6800" priority="10" operator="equal">
      <formula>"Introducir resultado"</formula>
    </cfRule>
    <cfRule type="cellIs" dxfId="6799" priority="11" operator="equal">
      <formula>"Meta Conseguida"</formula>
    </cfRule>
  </conditionalFormatting>
  <conditionalFormatting sqref="K48:K53">
    <cfRule type="cellIs" dxfId="6798" priority="12" operator="equal">
      <formula>"Meta non Conseguida"</formula>
    </cfRule>
  </conditionalFormatting>
  <conditionalFormatting sqref="K54">
    <cfRule type="cellIs" dxfId="6797" priority="1020" operator="equal">
      <formula>"Meta Totalmente Alcanzada"</formula>
    </cfRule>
    <cfRule type="cellIs" dxfId="6796" priority="1021" operator="equal">
      <formula>"Meta Parcialmente Alcanzada"</formula>
    </cfRule>
    <cfRule type="cellIs" dxfId="6795" priority="1022" operator="equal">
      <formula>"Ningunha Meta Alcanzada"</formula>
    </cfRule>
  </conditionalFormatting>
  <conditionalFormatting sqref="K55:K58">
    <cfRule type="cellIs" dxfId="6794" priority="1029" operator="equal">
      <formula>"Introducir resultado"</formula>
    </cfRule>
    <cfRule type="cellIs" dxfId="6793" priority="1030" operator="equal">
      <formula>"Meta Conseguida"</formula>
    </cfRule>
    <cfRule type="cellIs" dxfId="6792" priority="1031" operator="equal">
      <formula>"Meta non Conseguida"</formula>
    </cfRule>
  </conditionalFormatting>
  <conditionalFormatting sqref="K59">
    <cfRule type="cellIs" dxfId="6791" priority="1056" operator="equal">
      <formula>"Meta Totalmente Alcanzada"</formula>
    </cfRule>
    <cfRule type="cellIs" dxfId="6790" priority="1057" operator="equal">
      <formula>"Meta Parcialmente Alcanzada"</formula>
    </cfRule>
    <cfRule type="cellIs" dxfId="6789" priority="1058" operator="equal">
      <formula>"Ningunha Meta Alcanzada"</formula>
    </cfRule>
  </conditionalFormatting>
  <conditionalFormatting sqref="K60:K64">
    <cfRule type="cellIs" dxfId="6788" priority="755" operator="equal">
      <formula>"Introducir resultado"</formula>
    </cfRule>
    <cfRule type="cellIs" dxfId="6787" priority="756" operator="equal">
      <formula>"Meta Conseguida"</formula>
    </cfRule>
    <cfRule type="cellIs" dxfId="6786" priority="757" operator="equal">
      <formula>"Meta non Conseguida"</formula>
    </cfRule>
  </conditionalFormatting>
  <conditionalFormatting sqref="K65">
    <cfRule type="cellIs" dxfId="6785" priority="1047" operator="equal">
      <formula>"Meta Totalmente Alcanzada"</formula>
    </cfRule>
    <cfRule type="cellIs" dxfId="6784" priority="1048" operator="equal">
      <formula>"Meta Parcialmente Alcanzada"</formula>
    </cfRule>
    <cfRule type="cellIs" dxfId="6783" priority="1049" operator="equal">
      <formula>"Ningunha Meta Alcanzada"</formula>
    </cfRule>
  </conditionalFormatting>
  <conditionalFormatting sqref="K66:K69">
    <cfRule type="cellIs" dxfId="6782" priority="970" operator="equal">
      <formula>"Meta Conseguida"</formula>
    </cfRule>
    <cfRule type="cellIs" dxfId="6781" priority="971" operator="equal">
      <formula>"Meta non Conseguida"</formula>
    </cfRule>
  </conditionalFormatting>
  <conditionalFormatting sqref="K66:K74">
    <cfRule type="cellIs" dxfId="6780" priority="740" operator="equal">
      <formula>"Introducir resultado"</formula>
    </cfRule>
  </conditionalFormatting>
  <conditionalFormatting sqref="K70">
    <cfRule type="cellIs" dxfId="6779" priority="753" operator="equal">
      <formula>"Indicador Completado"</formula>
    </cfRule>
    <cfRule type="cellIs" dxfId="6778" priority="754" operator="equal">
      <formula>"Meta no Conseguida"</formula>
    </cfRule>
  </conditionalFormatting>
  <conditionalFormatting sqref="K71">
    <cfRule type="cellIs" dxfId="6777" priority="747" operator="equal">
      <formula>"Meta Conseguida"</formula>
    </cfRule>
    <cfRule type="cellIs" dxfId="6776" priority="748" operator="equal">
      <formula>"Meta non Conseguida"</formula>
    </cfRule>
  </conditionalFormatting>
  <conditionalFormatting sqref="K72">
    <cfRule type="cellIs" dxfId="6775" priority="750" operator="equal">
      <formula>"Indicador Completado"</formula>
    </cfRule>
    <cfRule type="cellIs" dxfId="6774" priority="751" operator="equal">
      <formula>"Meta no Conseguida"</formula>
    </cfRule>
  </conditionalFormatting>
  <conditionalFormatting sqref="K73:K74">
    <cfRule type="cellIs" dxfId="6773" priority="741" operator="equal">
      <formula>"Meta Conseguida"</formula>
    </cfRule>
    <cfRule type="cellIs" dxfId="6772" priority="742" operator="equal">
      <formula>"Meta non Conseguida"</formula>
    </cfRule>
  </conditionalFormatting>
  <conditionalFormatting sqref="K75">
    <cfRule type="cellIs" dxfId="6771" priority="1035" operator="equal">
      <formula>"Meta Totalmente Alcanzada"</formula>
    </cfRule>
    <cfRule type="cellIs" dxfId="6770" priority="1036" operator="equal">
      <formula>"Meta Parcialmente Alcanzada"</formula>
    </cfRule>
    <cfRule type="cellIs" dxfId="6769" priority="1037" operator="equal">
      <formula>"Ningunha Meta Alcanzada"</formula>
    </cfRule>
  </conditionalFormatting>
  <conditionalFormatting sqref="K76:K81">
    <cfRule type="cellIs" dxfId="6768" priority="734" operator="equal">
      <formula>"Introducir resultado"</formula>
    </cfRule>
    <cfRule type="cellIs" dxfId="6767" priority="735" operator="equal">
      <formula>"Meta Conseguida"</formula>
    </cfRule>
    <cfRule type="cellIs" dxfId="6766" priority="736" operator="equal">
      <formula>"Meta non Conseguida"</formula>
    </cfRule>
  </conditionalFormatting>
  <conditionalFormatting sqref="K82">
    <cfRule type="cellIs" dxfId="6765" priority="927" operator="equal">
      <formula>"Meta Totalmente Alcanzada"</formula>
    </cfRule>
    <cfRule type="cellIs" dxfId="6764" priority="928" operator="equal">
      <formula>"Meta Parcialmente Alcanzada"</formula>
    </cfRule>
    <cfRule type="cellIs" dxfId="6763" priority="929" operator="equal">
      <formula>"Ningunha Meta Alcanzada"</formula>
    </cfRule>
  </conditionalFormatting>
  <conditionalFormatting sqref="K83:K86">
    <cfRule type="cellIs" dxfId="6762" priority="922" operator="equal">
      <formula>"Meta Conseguida"</formula>
    </cfRule>
    <cfRule type="cellIs" dxfId="6761" priority="923" operator="equal">
      <formula>"Meta non Conseguida"</formula>
    </cfRule>
  </conditionalFormatting>
  <conditionalFormatting sqref="K83:K88">
    <cfRule type="cellIs" dxfId="6760" priority="716" operator="equal">
      <formula>"Introducir resultado"</formula>
    </cfRule>
  </conditionalFormatting>
  <conditionalFormatting sqref="K87:K88">
    <cfRule type="cellIs" dxfId="6759" priority="717" operator="equal">
      <formula>"Indicador Completado"</formula>
    </cfRule>
    <cfRule type="cellIs" dxfId="6758" priority="718" operator="equal">
      <formula>"Meta no Conseguida"</formula>
    </cfRule>
  </conditionalFormatting>
  <conditionalFormatting sqref="K92">
    <cfRule type="cellIs" dxfId="6757" priority="888" operator="equal">
      <formula>"Meta Totalmente Alcanzada"</formula>
    </cfRule>
    <cfRule type="cellIs" dxfId="6756" priority="889" operator="equal">
      <formula>"Meta Parcialmente Alcanzada"</formula>
    </cfRule>
    <cfRule type="cellIs" dxfId="6755" priority="890" operator="equal">
      <formula>"Ningunha Meta Alcanzada"</formula>
    </cfRule>
  </conditionalFormatting>
  <conditionalFormatting sqref="K93:K102">
    <cfRule type="cellIs" dxfId="6754" priority="710" operator="equal">
      <formula>"Introducir resultado"</formula>
    </cfRule>
    <cfRule type="cellIs" dxfId="6753" priority="711" operator="equal">
      <formula>"Meta Conseguida"</formula>
    </cfRule>
    <cfRule type="cellIs" dxfId="6752" priority="712" operator="equal">
      <formula>"Meta non Conseguida"</formula>
    </cfRule>
  </conditionalFormatting>
  <conditionalFormatting sqref="N8">
    <cfRule type="cellIs" dxfId="6751" priority="140" operator="equal">
      <formula>0</formula>
    </cfRule>
    <cfRule type="cellIs" dxfId="6750" priority="141" operator="greaterThanOrEqual">
      <formula>M8</formula>
    </cfRule>
    <cfRule type="cellIs" dxfId="6749" priority="142" operator="lessThan">
      <formula>M8</formula>
    </cfRule>
  </conditionalFormatting>
  <conditionalFormatting sqref="N9">
    <cfRule type="cellIs" dxfId="6748" priority="156" operator="lessThan">
      <formula>M9</formula>
    </cfRule>
    <cfRule type="cellIs" dxfId="6747" priority="157" operator="greaterThanOrEqual">
      <formula>M9</formula>
    </cfRule>
  </conditionalFormatting>
  <conditionalFormatting sqref="N9:N11">
    <cfRule type="cellIs" dxfId="6746" priority="85" operator="equal">
      <formula>0</formula>
    </cfRule>
  </conditionalFormatting>
  <conditionalFormatting sqref="N10">
    <cfRule type="cellIs" dxfId="6745" priority="86" operator="lessThan">
      <formula>M10</formula>
    </cfRule>
    <cfRule type="cellIs" dxfId="6744" priority="87" operator="greaterThanOrEqual">
      <formula>M10</formula>
    </cfRule>
  </conditionalFormatting>
  <conditionalFormatting sqref="N11">
    <cfRule type="cellIs" dxfId="6743" priority="159" operator="lessThan">
      <formula>$E11</formula>
    </cfRule>
    <cfRule type="cellIs" dxfId="6742" priority="160" operator="greaterThanOrEqual">
      <formula>$E11</formula>
    </cfRule>
  </conditionalFormatting>
  <conditionalFormatting sqref="N12">
    <cfRule type="cellIs" dxfId="6741" priority="131" operator="equal">
      <formula>0</formula>
    </cfRule>
    <cfRule type="cellIs" dxfId="6740" priority="132" operator="greaterThanOrEqual">
      <formula>M12</formula>
    </cfRule>
    <cfRule type="cellIs" dxfId="6739" priority="133" operator="lessThan">
      <formula>M12</formula>
    </cfRule>
  </conditionalFormatting>
  <conditionalFormatting sqref="N13">
    <cfRule type="cellIs" dxfId="6738" priority="138" operator="lessThan">
      <formula>M13</formula>
    </cfRule>
    <cfRule type="cellIs" dxfId="6737" priority="139" operator="greaterThanOrEqual">
      <formula>M13</formula>
    </cfRule>
  </conditionalFormatting>
  <conditionalFormatting sqref="N13:N15">
    <cfRule type="cellIs" dxfId="6736" priority="91" operator="equal">
      <formula>0</formula>
    </cfRule>
  </conditionalFormatting>
  <conditionalFormatting sqref="N14">
    <cfRule type="cellIs" dxfId="6735" priority="92" operator="lessThan">
      <formula>M14</formula>
    </cfRule>
    <cfRule type="cellIs" dxfId="6734" priority="93" operator="greaterThanOrEqual">
      <formula>M14</formula>
    </cfRule>
  </conditionalFormatting>
  <conditionalFormatting sqref="N16">
    <cfRule type="cellIs" dxfId="6733" priority="149" operator="equal">
      <formula>0</formula>
    </cfRule>
    <cfRule type="cellIs" dxfId="6732" priority="150" operator="greaterThanOrEqual">
      <formula>M16</formula>
    </cfRule>
    <cfRule type="cellIs" dxfId="6731" priority="151" operator="lessThan">
      <formula>M16</formula>
    </cfRule>
  </conditionalFormatting>
  <conditionalFormatting sqref="N17">
    <cfRule type="cellIs" dxfId="6730" priority="153" operator="lessThan">
      <formula>M17</formula>
    </cfRule>
    <cfRule type="cellIs" dxfId="6729" priority="154" operator="greaterThanOrEqual">
      <formula>M17</formula>
    </cfRule>
  </conditionalFormatting>
  <conditionalFormatting sqref="N17:N18">
    <cfRule type="cellIs" dxfId="6728" priority="79" operator="equal">
      <formula>0</formula>
    </cfRule>
  </conditionalFormatting>
  <conditionalFormatting sqref="N18">
    <cfRule type="cellIs" dxfId="6727" priority="80" operator="lessThan">
      <formula>M18</formula>
    </cfRule>
    <cfRule type="cellIs" dxfId="6726" priority="81" operator="greaterThanOrEqual">
      <formula>M18</formula>
    </cfRule>
  </conditionalFormatting>
  <conditionalFormatting sqref="N20">
    <cfRule type="cellIs" dxfId="6725" priority="125" operator="equal">
      <formula>0</formula>
    </cfRule>
    <cfRule type="cellIs" dxfId="6724" priority="126" operator="greaterThanOrEqual">
      <formula>M20</formula>
    </cfRule>
    <cfRule type="cellIs" dxfId="6723" priority="127" operator="lessThan">
      <formula>M20</formula>
    </cfRule>
  </conditionalFormatting>
  <conditionalFormatting sqref="N21">
    <cfRule type="cellIs" dxfId="6722" priority="147" operator="lessThan">
      <formula>M21</formula>
    </cfRule>
    <cfRule type="cellIs" dxfId="6721" priority="148" operator="greaterThanOrEqual">
      <formula>M21</formula>
    </cfRule>
  </conditionalFormatting>
  <conditionalFormatting sqref="N21:N22">
    <cfRule type="cellIs" dxfId="6720" priority="73" operator="equal">
      <formula>0</formula>
    </cfRule>
  </conditionalFormatting>
  <conditionalFormatting sqref="N22">
    <cfRule type="cellIs" dxfId="6719" priority="74" operator="lessThan">
      <formula>M22</formula>
    </cfRule>
    <cfRule type="cellIs" dxfId="6718" priority="75" operator="greaterThanOrEqual">
      <formula>M22</formula>
    </cfRule>
  </conditionalFormatting>
  <conditionalFormatting sqref="N24">
    <cfRule type="cellIs" dxfId="6717" priority="536" operator="equal">
      <formula>0</formula>
    </cfRule>
    <cfRule type="cellIs" dxfId="6716" priority="537" operator="greaterThanOrEqual">
      <formula>M24</formula>
    </cfRule>
    <cfRule type="cellIs" dxfId="6715" priority="538" operator="lessThan">
      <formula>M24</formula>
    </cfRule>
  </conditionalFormatting>
  <conditionalFormatting sqref="N25">
    <cfRule type="cellIs" dxfId="6714" priority="524" operator="equal">
      <formula>0</formula>
    </cfRule>
    <cfRule type="cellIs" dxfId="6713" priority="525" operator="lessThan">
      <formula>M25</formula>
    </cfRule>
    <cfRule type="cellIs" dxfId="6712" priority="526" operator="greaterThanOrEqual">
      <formula>M25</formula>
    </cfRule>
  </conditionalFormatting>
  <conditionalFormatting sqref="N26">
    <cfRule type="cellIs" dxfId="6711" priority="527" operator="equal">
      <formula>0</formula>
    </cfRule>
    <cfRule type="cellIs" dxfId="6710" priority="528" operator="lessThanOrEqual">
      <formula>M26</formula>
    </cfRule>
    <cfRule type="cellIs" dxfId="6709" priority="529" operator="greaterThan">
      <formula>M26</formula>
    </cfRule>
  </conditionalFormatting>
  <conditionalFormatting sqref="N27:N30">
    <cfRule type="cellIs" dxfId="6708" priority="512" operator="equal">
      <formula>0</formula>
    </cfRule>
    <cfRule type="cellIs" dxfId="6707" priority="513" operator="lessThan">
      <formula>$E27</formula>
    </cfRule>
    <cfRule type="cellIs" dxfId="6706" priority="514" operator="greaterThanOrEqual">
      <formula>$E27</formula>
    </cfRule>
  </conditionalFormatting>
  <conditionalFormatting sqref="N32">
    <cfRule type="cellIs" dxfId="6705" priority="618" operator="lessThan">
      <formula>M32</formula>
    </cfRule>
    <cfRule type="cellIs" dxfId="6704" priority="619" operator="greaterThanOrEqual">
      <formula>M32</formula>
    </cfRule>
  </conditionalFormatting>
  <conditionalFormatting sqref="N32:N33">
    <cfRule type="cellIs" dxfId="6703" priority="617" operator="equal">
      <formula>0</formula>
    </cfRule>
  </conditionalFormatting>
  <conditionalFormatting sqref="N33">
    <cfRule type="cellIs" dxfId="6702" priority="621" operator="lessThan">
      <formula>M33</formula>
    </cfRule>
    <cfRule type="cellIs" dxfId="6701" priority="622" operator="greaterThanOrEqual">
      <formula>M33</formula>
    </cfRule>
  </conditionalFormatting>
  <conditionalFormatting sqref="N35">
    <cfRule type="cellIs" dxfId="6700" priority="615" operator="lessThan">
      <formula>M35</formula>
    </cfRule>
    <cfRule type="cellIs" dxfId="6699" priority="616" operator="greaterThanOrEqual">
      <formula>M35</formula>
    </cfRule>
  </conditionalFormatting>
  <conditionalFormatting sqref="N35:N36">
    <cfRule type="cellIs" dxfId="6698" priority="608" operator="equal">
      <formula>0</formula>
    </cfRule>
  </conditionalFormatting>
  <conditionalFormatting sqref="N36">
    <cfRule type="cellIs" dxfId="6697" priority="609" operator="lessThan">
      <formula>M36</formula>
    </cfRule>
    <cfRule type="cellIs" dxfId="6696" priority="610" operator="greaterThanOrEqual">
      <formula>M36</formula>
    </cfRule>
  </conditionalFormatting>
  <conditionalFormatting sqref="N37">
    <cfRule type="cellIs" dxfId="6695" priority="698" operator="equal">
      <formula>0</formula>
    </cfRule>
    <cfRule type="cellIs" dxfId="6694" priority="699" operator="lessThan">
      <formula>$E37</formula>
    </cfRule>
    <cfRule type="cellIs" dxfId="6693" priority="700" operator="greaterThanOrEqual">
      <formula>$E37</formula>
    </cfRule>
  </conditionalFormatting>
  <conditionalFormatting sqref="N38:N40">
    <cfRule type="cellIs" dxfId="6692" priority="596" operator="equal">
      <formula>0</formula>
    </cfRule>
    <cfRule type="cellIs" dxfId="6691" priority="597" operator="lessThan">
      <formula>M38</formula>
    </cfRule>
    <cfRule type="cellIs" dxfId="6690" priority="598" operator="greaterThanOrEqual">
      <formula>M38</formula>
    </cfRule>
  </conditionalFormatting>
  <conditionalFormatting sqref="N46">
    <cfRule type="cellIs" dxfId="6689" priority="692" operator="equal">
      <formula>0</formula>
    </cfRule>
    <cfRule type="cellIs" dxfId="6688" priority="693" operator="lessThan">
      <formula>M46</formula>
    </cfRule>
    <cfRule type="cellIs" dxfId="6687" priority="694" operator="greaterThanOrEqual">
      <formula>M46</formula>
    </cfRule>
  </conditionalFormatting>
  <conditionalFormatting sqref="N47:N51">
    <cfRule type="cellIs" dxfId="6686" priority="37" operator="equal">
      <formula>0</formula>
    </cfRule>
    <cfRule type="cellIs" dxfId="6685" priority="38" operator="lessThan">
      <formula>M47</formula>
    </cfRule>
    <cfRule type="cellIs" dxfId="6684" priority="39" operator="greaterThanOrEqual">
      <formula>M47</formula>
    </cfRule>
  </conditionalFormatting>
  <conditionalFormatting sqref="N50:N51">
    <cfRule type="cellIs" dxfId="6683" priority="1" operator="equal">
      <formula>0</formula>
    </cfRule>
    <cfRule type="cellIs" dxfId="6682" priority="2" operator="lessThan">
      <formula>M50</formula>
    </cfRule>
    <cfRule type="cellIs" dxfId="6681" priority="3" operator="greaterThanOrEqual">
      <formula>M50</formula>
    </cfRule>
  </conditionalFormatting>
  <conditionalFormatting sqref="N52:N53">
    <cfRule type="cellIs" dxfId="6680" priority="590" operator="equal">
      <formula>0</formula>
    </cfRule>
    <cfRule type="cellIs" dxfId="6679" priority="591" operator="lessThanOrEqual">
      <formula>M52</formula>
    </cfRule>
    <cfRule type="cellIs" dxfId="6678" priority="592" operator="greaterThan">
      <formula>M52</formula>
    </cfRule>
  </conditionalFormatting>
  <conditionalFormatting sqref="N54">
    <cfRule type="cellIs" dxfId="6677" priority="680" operator="equal">
      <formula>0</formula>
    </cfRule>
    <cfRule type="cellIs" dxfId="6676" priority="681" operator="lessThan">
      <formula>$E54</formula>
    </cfRule>
    <cfRule type="cellIs" dxfId="6675" priority="682" operator="greaterThanOrEqual">
      <formula>$E54</formula>
    </cfRule>
  </conditionalFormatting>
  <conditionalFormatting sqref="N55:N58">
    <cfRule type="cellIs" dxfId="6674" priority="449" operator="equal">
      <formula>0</formula>
    </cfRule>
    <cfRule type="cellIs" dxfId="6673" priority="450" operator="lessThan">
      <formula>M55</formula>
    </cfRule>
    <cfRule type="cellIs" dxfId="6672" priority="451" operator="greaterThanOrEqual">
      <formula>M55</formula>
    </cfRule>
  </conditionalFormatting>
  <conditionalFormatting sqref="N59">
    <cfRule type="cellIs" dxfId="6671" priority="671" operator="equal">
      <formula>0</formula>
    </cfRule>
    <cfRule type="cellIs" dxfId="6670" priority="672" operator="lessThan">
      <formula>M59</formula>
    </cfRule>
    <cfRule type="cellIs" dxfId="6669" priority="673" operator="greaterThanOrEqual">
      <formula>M59</formula>
    </cfRule>
  </conditionalFormatting>
  <conditionalFormatting sqref="N60:N63">
    <cfRule type="cellIs" dxfId="6668" priority="420" operator="lessThan">
      <formula>M60</formula>
    </cfRule>
    <cfRule type="cellIs" dxfId="6667" priority="421" operator="greaterThanOrEqual">
      <formula>M60</formula>
    </cfRule>
  </conditionalFormatting>
  <conditionalFormatting sqref="N60:N64">
    <cfRule type="cellIs" dxfId="6666" priority="419" operator="equal">
      <formula>0</formula>
    </cfRule>
  </conditionalFormatting>
  <conditionalFormatting sqref="N64">
    <cfRule type="cellIs" dxfId="6665" priority="630" operator="lessThan">
      <formula>M64</formula>
    </cfRule>
    <cfRule type="cellIs" dxfId="6664" priority="631" operator="greaterThanOrEqual">
      <formula>M64</formula>
    </cfRule>
  </conditionalFormatting>
  <conditionalFormatting sqref="N65">
    <cfRule type="cellIs" dxfId="6663" priority="662" operator="equal">
      <formula>0</formula>
    </cfRule>
    <cfRule type="cellIs" dxfId="6662" priority="663" operator="lessThan">
      <formula>$E65</formula>
    </cfRule>
    <cfRule type="cellIs" dxfId="6661" priority="664" operator="greaterThanOrEqual">
      <formula>$E65</formula>
    </cfRule>
  </conditionalFormatting>
  <conditionalFormatting sqref="N66:N69">
    <cfRule type="cellIs" dxfId="6660" priority="437" operator="equal">
      <formula>0</formula>
    </cfRule>
    <cfRule type="cellIs" dxfId="6659" priority="438" operator="lessThan">
      <formula>M66</formula>
    </cfRule>
    <cfRule type="cellIs" dxfId="6658" priority="439" operator="greaterThanOrEqual">
      <formula>M66</formula>
    </cfRule>
  </conditionalFormatting>
  <conditionalFormatting sqref="N71">
    <cfRule type="cellIs" dxfId="6657" priority="346" operator="equal">
      <formula>0</formula>
    </cfRule>
    <cfRule type="cellIs" dxfId="6656" priority="347" operator="lessThan">
      <formula>M71</formula>
    </cfRule>
    <cfRule type="cellIs" dxfId="6655" priority="348" operator="greaterThanOrEqual">
      <formula>M71</formula>
    </cfRule>
  </conditionalFormatting>
  <conditionalFormatting sqref="N73:N74">
    <cfRule type="cellIs" dxfId="6654" priority="340" operator="equal">
      <formula>0</formula>
    </cfRule>
    <cfRule type="cellIs" dxfId="6653" priority="341" operator="lessThan">
      <formula>M73</formula>
    </cfRule>
    <cfRule type="cellIs" dxfId="6652" priority="342" operator="greaterThanOrEqual">
      <formula>M73</formula>
    </cfRule>
  </conditionalFormatting>
  <conditionalFormatting sqref="N75">
    <cfRule type="cellIs" dxfId="6651" priority="650" operator="equal">
      <formula>0</formula>
    </cfRule>
    <cfRule type="cellIs" dxfId="6650" priority="651" operator="lessThan">
      <formula>$E75</formula>
    </cfRule>
    <cfRule type="cellIs" dxfId="6649" priority="652" operator="greaterThanOrEqual">
      <formula>$E75</formula>
    </cfRule>
  </conditionalFormatting>
  <conditionalFormatting sqref="N76:N79">
    <cfRule type="cellIs" dxfId="6648" priority="564" operator="lessThan">
      <formula>M76</formula>
    </cfRule>
    <cfRule type="cellIs" dxfId="6647" priority="565" operator="greaterThanOrEqual">
      <formula>M76</formula>
    </cfRule>
  </conditionalFormatting>
  <conditionalFormatting sqref="N76:N81">
    <cfRule type="cellIs" dxfId="6646" priority="337" operator="equal">
      <formula>0</formula>
    </cfRule>
  </conditionalFormatting>
  <conditionalFormatting sqref="N80">
    <cfRule type="cellIs" dxfId="6645" priority="350" operator="lessThan">
      <formula>M80</formula>
    </cfRule>
    <cfRule type="cellIs" dxfId="6644" priority="351" operator="greaterThanOrEqual">
      <formula>M80</formula>
    </cfRule>
  </conditionalFormatting>
  <conditionalFormatting sqref="N81">
    <cfRule type="cellIs" dxfId="6643" priority="338" operator="lessThan">
      <formula>M81</formula>
    </cfRule>
    <cfRule type="cellIs" dxfId="6642" priority="339" operator="greaterThanOrEqual">
      <formula>M81</formula>
    </cfRule>
  </conditionalFormatting>
  <conditionalFormatting sqref="N82">
    <cfRule type="cellIs" dxfId="6641" priority="542" operator="equal">
      <formula>0</formula>
    </cfRule>
    <cfRule type="cellIs" dxfId="6640" priority="543" operator="lessThan">
      <formula>$E82</formula>
    </cfRule>
    <cfRule type="cellIs" dxfId="6639" priority="544" operator="greaterThanOrEqual">
      <formula>$E82</formula>
    </cfRule>
  </conditionalFormatting>
  <conditionalFormatting sqref="N83:N86">
    <cfRule type="cellIs" dxfId="6638" priority="425" operator="equal">
      <formula>0</formula>
    </cfRule>
    <cfRule type="cellIs" dxfId="6637" priority="426" operator="lessThan">
      <formula>M83</formula>
    </cfRule>
    <cfRule type="cellIs" dxfId="6636" priority="427" operator="greaterThanOrEqual">
      <formula>M83</formula>
    </cfRule>
  </conditionalFormatting>
  <conditionalFormatting sqref="N92">
    <cfRule type="cellIs" dxfId="6635" priority="509" operator="equal">
      <formula>0</formula>
    </cfRule>
    <cfRule type="cellIs" dxfId="6634" priority="510" operator="lessThan">
      <formula>M92</formula>
    </cfRule>
    <cfRule type="cellIs" dxfId="6633" priority="511" operator="greaterThanOrEqual">
      <formula>M92</formula>
    </cfRule>
  </conditionalFormatting>
  <conditionalFormatting sqref="N93:N102">
    <cfRule type="cellIs" dxfId="6632" priority="331" operator="equal">
      <formula>0</formula>
    </cfRule>
    <cfRule type="cellIs" dxfId="6631" priority="332" operator="lessThan">
      <formula>M93</formula>
    </cfRule>
    <cfRule type="cellIs" dxfId="6630" priority="333" operator="greaterThanOrEqual">
      <formula>M93</formula>
    </cfRule>
  </conditionalFormatting>
  <conditionalFormatting sqref="O7">
    <cfRule type="cellIs" dxfId="6629" priority="122" operator="equal">
      <formula>"Introducir resultado"</formula>
    </cfRule>
    <cfRule type="cellIs" dxfId="6628" priority="123" operator="equal">
      <formula>"Meta Conseguida"</formula>
    </cfRule>
    <cfRule type="cellIs" dxfId="6627" priority="124" operator="equal">
      <formula>"Meta non Conseguida"</formula>
    </cfRule>
  </conditionalFormatting>
  <conditionalFormatting sqref="O8">
    <cfRule type="cellIs" dxfId="6626" priority="143" operator="equal">
      <formula>"Meta Totalmente Alcanzada"</formula>
    </cfRule>
    <cfRule type="cellIs" dxfId="6625" priority="144" operator="equal">
      <formula>"Meta Parcialmente Alcanzada"</formula>
    </cfRule>
    <cfRule type="cellIs" dxfId="6624" priority="145" operator="equal">
      <formula>"Ningunha Meta Alcanzada"</formula>
    </cfRule>
  </conditionalFormatting>
  <conditionalFormatting sqref="O9:O10">
    <cfRule type="cellIs" dxfId="6623" priority="119" operator="equal">
      <formula>"Introducir resultado"</formula>
    </cfRule>
    <cfRule type="cellIs" dxfId="6622" priority="120" operator="equal">
      <formula>"Meta Conseguida"</formula>
    </cfRule>
    <cfRule type="cellIs" dxfId="6621" priority="121" operator="equal">
      <formula>"Meta non Conseguida"</formula>
    </cfRule>
  </conditionalFormatting>
  <conditionalFormatting sqref="O12">
    <cfRule type="cellIs" dxfId="6620" priority="134" operator="equal">
      <formula>"Meta Totalmente Alcanzada"</formula>
    </cfRule>
    <cfRule type="cellIs" dxfId="6619" priority="135" operator="equal">
      <formula>"Meta Parcialmente Alcanzada"</formula>
    </cfRule>
    <cfRule type="cellIs" dxfId="6618" priority="136" operator="equal">
      <formula>"Ningunha Meta Alcanzada"</formula>
    </cfRule>
  </conditionalFormatting>
  <conditionalFormatting sqref="O13:O14">
    <cfRule type="cellIs" dxfId="6617" priority="114" operator="equal">
      <formula>"Meta Conseguida"</formula>
    </cfRule>
    <cfRule type="cellIs" dxfId="6616" priority="115" operator="equal">
      <formula>"Meta non Conseguida"</formula>
    </cfRule>
  </conditionalFormatting>
  <conditionalFormatting sqref="O13:O15">
    <cfRule type="cellIs" dxfId="6615" priority="109" operator="equal">
      <formula>"Introducir resultado"</formula>
    </cfRule>
  </conditionalFormatting>
  <conditionalFormatting sqref="O15">
    <cfRule type="cellIs" dxfId="6614" priority="110" operator="equal">
      <formula>"Resultado Introducido"</formula>
    </cfRule>
    <cfRule type="cellIs" dxfId="6613" priority="111" operator="equal">
      <formula>"Meta no Conseguida"</formula>
    </cfRule>
  </conditionalFormatting>
  <conditionalFormatting sqref="O16">
    <cfRule type="cellIs" dxfId="6612" priority="161" operator="equal">
      <formula>"Meta Totalmente Alcanzada"</formula>
    </cfRule>
    <cfRule type="cellIs" dxfId="6611" priority="162" operator="equal">
      <formula>"Meta Parcialmente Alcanzada"</formula>
    </cfRule>
    <cfRule type="cellIs" dxfId="6610" priority="163" operator="equal">
      <formula>"Ningunha Meta Alcanzada"</formula>
    </cfRule>
  </conditionalFormatting>
  <conditionalFormatting sqref="O17:O18">
    <cfRule type="cellIs" dxfId="6609" priority="103" operator="equal">
      <formula>"Introducir resultado"</formula>
    </cfRule>
    <cfRule type="cellIs" dxfId="6608" priority="104" operator="equal">
      <formula>"Meta Conseguida"</formula>
    </cfRule>
    <cfRule type="cellIs" dxfId="6607" priority="105" operator="equal">
      <formula>"Meta non Conseguida"</formula>
    </cfRule>
  </conditionalFormatting>
  <conditionalFormatting sqref="O20">
    <cfRule type="cellIs" dxfId="6606" priority="128" operator="equal">
      <formula>"Meta Totalmente Alcanzada"</formula>
    </cfRule>
    <cfRule type="cellIs" dxfId="6605" priority="129" operator="equal">
      <formula>"Meta Parcialmente Alcanzada"</formula>
    </cfRule>
    <cfRule type="cellIs" dxfId="6604" priority="130" operator="equal">
      <formula>"Ningunha Meta Alcanzada"</formula>
    </cfRule>
  </conditionalFormatting>
  <conditionalFormatting sqref="O21:O22">
    <cfRule type="cellIs" dxfId="6603" priority="97" operator="equal">
      <formula>"Introducir resultado"</formula>
    </cfRule>
    <cfRule type="cellIs" dxfId="6602" priority="98" operator="equal">
      <formula>"Meta Conseguida"</formula>
    </cfRule>
    <cfRule type="cellIs" dxfId="6601" priority="99" operator="equal">
      <formula>"Meta non Conseguida"</formula>
    </cfRule>
  </conditionalFormatting>
  <conditionalFormatting sqref="O24">
    <cfRule type="cellIs" dxfId="6600" priority="533" operator="equal">
      <formula>"Meta Totalmente Alcanzada"</formula>
    </cfRule>
    <cfRule type="cellIs" dxfId="6599" priority="534" operator="equal">
      <formula>"Meta Parcialmente Alcanzada"</formula>
    </cfRule>
    <cfRule type="cellIs" dxfId="6598" priority="535" operator="equal">
      <formula>"Ningunha Meta Alcanzada"</formula>
    </cfRule>
  </conditionalFormatting>
  <conditionalFormatting sqref="O25:O30">
    <cfRule type="cellIs" dxfId="6597" priority="382" operator="equal">
      <formula>"Introducir resultado"</formula>
    </cfRule>
    <cfRule type="cellIs" dxfId="6596" priority="383" operator="equal">
      <formula>"Meta Conseguida"</formula>
    </cfRule>
    <cfRule type="cellIs" dxfId="6595" priority="384" operator="equal">
      <formula>"Meta non Conseguida"</formula>
    </cfRule>
  </conditionalFormatting>
  <conditionalFormatting sqref="O32:O33">
    <cfRule type="cellIs" dxfId="6594" priority="379" operator="equal">
      <formula>"Introducir resultado"</formula>
    </cfRule>
    <cfRule type="cellIs" dxfId="6593" priority="380" operator="equal">
      <formula>"Meta Conseguida"</formula>
    </cfRule>
    <cfRule type="cellIs" dxfId="6592" priority="381" operator="equal">
      <formula>"Meta non Conseguida"</formula>
    </cfRule>
  </conditionalFormatting>
  <conditionalFormatting sqref="O35:O36">
    <cfRule type="cellIs" dxfId="6591" priority="388" operator="equal">
      <formula>"Introducir resultado"</formula>
    </cfRule>
    <cfRule type="cellIs" dxfId="6590" priority="389" operator="equal">
      <formula>"Meta Conseguida"</formula>
    </cfRule>
    <cfRule type="cellIs" dxfId="6589" priority="390" operator="equal">
      <formula>"Meta non Conseguida"</formula>
    </cfRule>
  </conditionalFormatting>
  <conditionalFormatting sqref="O37">
    <cfRule type="cellIs" dxfId="6588" priority="644" operator="equal">
      <formula>"Meta Totalmente Alcanzada"</formula>
    </cfRule>
    <cfRule type="cellIs" dxfId="6587" priority="645" operator="equal">
      <formula>"Meta Parcialmente Alcanzada"</formula>
    </cfRule>
    <cfRule type="cellIs" dxfId="6586" priority="646" operator="equal">
      <formula>"Ningunha Meta Alcanzada"</formula>
    </cfRule>
  </conditionalFormatting>
  <conditionalFormatting sqref="O38:O40">
    <cfRule type="cellIs" dxfId="6585" priority="600" operator="equal">
      <formula>"Meta Conseguida"</formula>
    </cfRule>
    <cfRule type="cellIs" dxfId="6584" priority="601" operator="equal">
      <formula>"Meta non Conseguida"</formula>
    </cfRule>
  </conditionalFormatting>
  <conditionalFormatting sqref="O38:O41">
    <cfRule type="cellIs" dxfId="6583" priority="593" operator="equal">
      <formula>"Introducir resultado"</formula>
    </cfRule>
  </conditionalFormatting>
  <conditionalFormatting sqref="O41">
    <cfRule type="cellIs" dxfId="6582" priority="594" operator="equal">
      <formula>"Indicador Completado"</formula>
    </cfRule>
    <cfRule type="cellIs" dxfId="6581" priority="595" operator="equal">
      <formula>"Meta no Conseguida"</formula>
    </cfRule>
  </conditionalFormatting>
  <conditionalFormatting sqref="O46">
    <cfRule type="cellIs" dxfId="6580" priority="641" operator="equal">
      <formula>"Meta Totalmente Alcanzada"</formula>
    </cfRule>
    <cfRule type="cellIs" dxfId="6579" priority="642" operator="equal">
      <formula>"Meta Parcialmente Alcanzada"</formula>
    </cfRule>
    <cfRule type="cellIs" dxfId="6578" priority="643" operator="equal">
      <formula>"Ningunha Meta Alcanzada"</formula>
    </cfRule>
  </conditionalFormatting>
  <conditionalFormatting sqref="O47">
    <cfRule type="cellIs" dxfId="6577" priority="697" operator="equal">
      <formula>"Meta noN Conseguida"</formula>
    </cfRule>
  </conditionalFormatting>
  <conditionalFormatting sqref="O47:O53">
    <cfRule type="cellIs" dxfId="6576" priority="4" operator="equal">
      <formula>"Introducir resultado"</formula>
    </cfRule>
    <cfRule type="cellIs" dxfId="6575" priority="5" operator="equal">
      <formula>"Meta Conseguida"</formula>
    </cfRule>
  </conditionalFormatting>
  <conditionalFormatting sqref="O48:O53">
    <cfRule type="cellIs" dxfId="6574" priority="6" operator="equal">
      <formula>"Meta non Conseguida"</formula>
    </cfRule>
  </conditionalFormatting>
  <conditionalFormatting sqref="O54">
    <cfRule type="cellIs" dxfId="6573" priority="638" operator="equal">
      <formula>"Meta Totalmente Alcanzada"</formula>
    </cfRule>
    <cfRule type="cellIs" dxfId="6572" priority="639" operator="equal">
      <formula>"Meta Parcialmente Alcanzada"</formula>
    </cfRule>
    <cfRule type="cellIs" dxfId="6571" priority="640" operator="equal">
      <formula>"Ningunha Meta Alcanzada"</formula>
    </cfRule>
  </conditionalFormatting>
  <conditionalFormatting sqref="O55:O58">
    <cfRule type="cellIs" dxfId="6570" priority="647" operator="equal">
      <formula>"Introducir resultado"</formula>
    </cfRule>
    <cfRule type="cellIs" dxfId="6569" priority="648" operator="equal">
      <formula>"Meta Conseguida"</formula>
    </cfRule>
    <cfRule type="cellIs" dxfId="6568" priority="649" operator="equal">
      <formula>"Meta non Conseguida"</formula>
    </cfRule>
  </conditionalFormatting>
  <conditionalFormatting sqref="O59">
    <cfRule type="cellIs" dxfId="6567" priority="674" operator="equal">
      <formula>"Meta Totalmente Alcanzada"</formula>
    </cfRule>
    <cfRule type="cellIs" dxfId="6566" priority="675" operator="equal">
      <formula>"Meta Parcialmente Alcanzada"</formula>
    </cfRule>
    <cfRule type="cellIs" dxfId="6565" priority="676" operator="equal">
      <formula>"Ningunha Meta Alcanzada"</formula>
    </cfRule>
  </conditionalFormatting>
  <conditionalFormatting sqref="O60:O64">
    <cfRule type="cellIs" dxfId="6564" priority="373" operator="equal">
      <formula>"Introducir resultado"</formula>
    </cfRule>
    <cfRule type="cellIs" dxfId="6563" priority="374" operator="equal">
      <formula>"Meta Conseguida"</formula>
    </cfRule>
    <cfRule type="cellIs" dxfId="6562" priority="375" operator="equal">
      <formula>"Meta non Conseguida"</formula>
    </cfRule>
  </conditionalFormatting>
  <conditionalFormatting sqref="O65">
    <cfRule type="cellIs" dxfId="6561" priority="665" operator="equal">
      <formula>"Meta Totalmente Alcanzada"</formula>
    </cfRule>
    <cfRule type="cellIs" dxfId="6560" priority="666" operator="equal">
      <formula>"Meta Parcialmente Alcanzada"</formula>
    </cfRule>
    <cfRule type="cellIs" dxfId="6559" priority="667" operator="equal">
      <formula>"Ningunha Meta Alcanzada"</formula>
    </cfRule>
  </conditionalFormatting>
  <conditionalFormatting sqref="O66:O69">
    <cfRule type="cellIs" dxfId="6558" priority="588" operator="equal">
      <formula>"Meta Conseguida"</formula>
    </cfRule>
    <cfRule type="cellIs" dxfId="6557" priority="589" operator="equal">
      <formula>"Meta non Conseguida"</formula>
    </cfRule>
  </conditionalFormatting>
  <conditionalFormatting sqref="O66:O74">
    <cfRule type="cellIs" dxfId="6556" priority="358" operator="equal">
      <formula>"Introducir resultado"</formula>
    </cfRule>
  </conditionalFormatting>
  <conditionalFormatting sqref="O70">
    <cfRule type="cellIs" dxfId="6555" priority="371" operator="equal">
      <formula>"Indicador Completado"</formula>
    </cfRule>
    <cfRule type="cellIs" dxfId="6554" priority="372" operator="equal">
      <formula>"Meta no Conseguida"</formula>
    </cfRule>
  </conditionalFormatting>
  <conditionalFormatting sqref="O71">
    <cfRule type="cellIs" dxfId="6553" priority="365" operator="equal">
      <formula>"Meta Conseguida"</formula>
    </cfRule>
    <cfRule type="cellIs" dxfId="6552" priority="366" operator="equal">
      <formula>"Meta non Conseguida"</formula>
    </cfRule>
  </conditionalFormatting>
  <conditionalFormatting sqref="O72">
    <cfRule type="cellIs" dxfId="6551" priority="368" operator="equal">
      <formula>"Indicador Completado"</formula>
    </cfRule>
    <cfRule type="cellIs" dxfId="6550" priority="369" operator="equal">
      <formula>"Meta no Conseguida"</formula>
    </cfRule>
  </conditionalFormatting>
  <conditionalFormatting sqref="O73:O74">
    <cfRule type="cellIs" dxfId="6549" priority="359" operator="equal">
      <formula>"Meta Conseguida"</formula>
    </cfRule>
    <cfRule type="cellIs" dxfId="6548" priority="360" operator="equal">
      <formula>"Meta non Conseguida"</formula>
    </cfRule>
  </conditionalFormatting>
  <conditionalFormatting sqref="O75">
    <cfRule type="cellIs" dxfId="6547" priority="653" operator="equal">
      <formula>"Meta Totalmente Alcanzada"</formula>
    </cfRule>
    <cfRule type="cellIs" dxfId="6546" priority="654" operator="equal">
      <formula>"Meta Parcialmente Alcanzada"</formula>
    </cfRule>
    <cfRule type="cellIs" dxfId="6545" priority="655" operator="equal">
      <formula>"Ningunha Meta Alcanzada"</formula>
    </cfRule>
  </conditionalFormatting>
  <conditionalFormatting sqref="O76:O81">
    <cfRule type="cellIs" dxfId="6544" priority="352" operator="equal">
      <formula>"Introducir resultado"</formula>
    </cfRule>
    <cfRule type="cellIs" dxfId="6543" priority="353" operator="equal">
      <formula>"Meta Conseguida"</formula>
    </cfRule>
    <cfRule type="cellIs" dxfId="6542" priority="354" operator="equal">
      <formula>"Meta non Conseguida"</formula>
    </cfRule>
  </conditionalFormatting>
  <conditionalFormatting sqref="O82">
    <cfRule type="cellIs" dxfId="6541" priority="545" operator="equal">
      <formula>"Meta Totalmente Alcanzada"</formula>
    </cfRule>
    <cfRule type="cellIs" dxfId="6540" priority="546" operator="equal">
      <formula>"Meta Parcialmente Alcanzada"</formula>
    </cfRule>
    <cfRule type="cellIs" dxfId="6539" priority="547" operator="equal">
      <formula>"Ningunha Meta Alcanzada"</formula>
    </cfRule>
  </conditionalFormatting>
  <conditionalFormatting sqref="O83:O86">
    <cfRule type="cellIs" dxfId="6538" priority="540" operator="equal">
      <formula>"Meta Conseguida"</formula>
    </cfRule>
    <cfRule type="cellIs" dxfId="6537" priority="541" operator="equal">
      <formula>"Meta non Conseguida"</formula>
    </cfRule>
  </conditionalFormatting>
  <conditionalFormatting sqref="O83:O88">
    <cfRule type="cellIs" dxfId="6536" priority="334" operator="equal">
      <formula>"Introducir resultado"</formula>
    </cfRule>
  </conditionalFormatting>
  <conditionalFormatting sqref="O87:O88">
    <cfRule type="cellIs" dxfId="6535" priority="335" operator="equal">
      <formula>"Indicador Completado"</formula>
    </cfRule>
    <cfRule type="cellIs" dxfId="6534" priority="336" operator="equal">
      <formula>"Meta no Conseguida"</formula>
    </cfRule>
  </conditionalFormatting>
  <conditionalFormatting sqref="O92">
    <cfRule type="cellIs" dxfId="6533" priority="506" operator="equal">
      <formula>"Meta Totalmente Alcanzada"</formula>
    </cfRule>
    <cfRule type="cellIs" dxfId="6532" priority="507" operator="equal">
      <formula>"Meta Parcialmente Alcanzada"</formula>
    </cfRule>
    <cfRule type="cellIs" dxfId="6531" priority="508" operator="equal">
      <formula>"Ningunha Meta Alcanzada"</formula>
    </cfRule>
  </conditionalFormatting>
  <conditionalFormatting sqref="O93:O102">
    <cfRule type="cellIs" dxfId="6530" priority="328" operator="equal">
      <formula>"Introducir resultado"</formula>
    </cfRule>
    <cfRule type="cellIs" dxfId="6529" priority="329" operator="equal">
      <formula>"Meta Conseguida"</formula>
    </cfRule>
    <cfRule type="cellIs" dxfId="6528" priority="330" operator="equal">
      <formula>"Meta non Conseguida"</formula>
    </cfRule>
  </conditionalFormatting>
  <conditionalFormatting sqref="N7 J7">
    <cfRule type="cellIs" dxfId="6527" priority="5618" operator="equal">
      <formula>0</formula>
    </cfRule>
    <cfRule type="cellIs" dxfId="6526" priority="5619" operator="lessThan">
      <formula>#REF!</formula>
    </cfRule>
    <cfRule type="cellIs" dxfId="6525" priority="5620" operator="greaterThanOrEqual">
      <formula>#REF!</formula>
    </cfRule>
  </conditionalFormatting>
  <conditionalFormatting sqref="F7">
    <cfRule type="cellIs" dxfId="6524" priority="5624" operator="equal">
      <formula>0</formula>
    </cfRule>
    <cfRule type="cellIs" dxfId="6523" priority="5625" operator="lessThan">
      <formula>I7</formula>
    </cfRule>
    <cfRule type="cellIs" dxfId="6522" priority="5626" operator="greaterThanOrEqual">
      <formula>I7</formula>
    </cfRule>
  </conditionalFormatting>
  <hyperlinks>
    <hyperlink ref="D19" location="Anexos!F2" display="Anexos!F2"/>
    <hyperlink ref="D34" location="Anexos!Q2" display="Anexos!Q2"/>
    <hyperlink ref="D31" location="Anexos!Q2" display="Anexos!Q2"/>
  </hyperlinks>
  <pageMargins left="0.70866141732283505" right="0.70866141732283505" top="0.74803149606299202" bottom="0.74803149606299202" header="0.31496062992126" footer="0.31496062992126"/>
  <pageSetup paperSize="9" scale="5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O105"/>
  <sheetViews>
    <sheetView zoomScale="85" zoomScaleNormal="85" workbookViewId="0">
      <pane ySplit="5" topLeftCell="A78" activePane="bottomLeft" state="frozen"/>
      <selection activeCell="E5" sqref="E5:O22"/>
      <selection pane="bottomLeft" activeCell="I81" sqref="I81"/>
    </sheetView>
  </sheetViews>
  <sheetFormatPr baseColWidth="10" defaultColWidth="11.44140625" defaultRowHeight="14.4"/>
  <cols>
    <col min="1" max="1" width="5.6640625" style="3" customWidth="1"/>
    <col min="2" max="2" width="38.6640625" style="1" customWidth="1"/>
    <col min="3" max="3" width="7.6640625" style="1" hidden="1" customWidth="1"/>
    <col min="4" max="4" width="73.6640625" style="1" hidden="1" customWidth="1"/>
    <col min="5" max="5" width="12.6640625" style="3" customWidth="1"/>
    <col min="6" max="6" width="12.6640625" style="19" customWidth="1"/>
    <col min="7" max="7" width="26.6640625" style="1" customWidth="1"/>
    <col min="8" max="8" width="1.6640625" style="2" customWidth="1"/>
    <col min="9" max="10" width="12.6640625" style="2" customWidth="1"/>
    <col min="11" max="11" width="26.6640625" style="2" customWidth="1"/>
    <col min="12" max="12" width="1.6640625" style="2" customWidth="1"/>
    <col min="13" max="13" width="11.44140625" style="2"/>
    <col min="14" max="14" width="12.5546875" style="2" bestFit="1" customWidth="1"/>
    <col min="15" max="15" width="26.6640625" style="2" customWidth="1"/>
    <col min="16" max="16384" width="11.44140625" style="2"/>
  </cols>
  <sheetData>
    <row r="1" spans="1:15" ht="15" thickBot="1">
      <c r="E1" s="1"/>
      <c r="F1" s="1"/>
    </row>
    <row r="2" spans="1:15" s="1" customFormat="1" ht="29.25" customHeight="1" thickBot="1">
      <c r="A2" s="552" t="s">
        <v>251</v>
      </c>
      <c r="B2" s="556"/>
      <c r="C2" s="556"/>
      <c r="D2" s="556"/>
      <c r="E2" s="556"/>
      <c r="F2" s="556"/>
      <c r="G2" s="557"/>
    </row>
    <row r="3" spans="1:15" s="1" customFormat="1" ht="6" customHeight="1" thickBot="1">
      <c r="A3" s="65"/>
      <c r="B3" s="65"/>
      <c r="C3" s="65"/>
      <c r="D3" s="65"/>
      <c r="E3" s="65"/>
      <c r="F3" s="24"/>
      <c r="G3" s="65"/>
      <c r="I3" s="65"/>
      <c r="J3" s="24"/>
      <c r="K3" s="65"/>
    </row>
    <row r="4" spans="1:15" ht="36.75" customHeight="1" thickBot="1">
      <c r="A4" s="547" t="s">
        <v>144</v>
      </c>
      <c r="B4" s="548"/>
      <c r="C4" s="555" t="s">
        <v>95</v>
      </c>
      <c r="D4" s="551"/>
      <c r="E4" s="549" t="str">
        <f>+Centro!E4</f>
        <v>Curso 23-24</v>
      </c>
      <c r="F4" s="550"/>
      <c r="G4" s="551"/>
      <c r="I4" s="549" t="str">
        <f>+Centro!I4</f>
        <v>Curso 24-25</v>
      </c>
      <c r="J4" s="550"/>
      <c r="K4" s="551"/>
      <c r="M4" s="549" t="str">
        <f>+Centro!M4</f>
        <v>Curso 25-26</v>
      </c>
      <c r="N4" s="550"/>
      <c r="O4" s="551"/>
    </row>
    <row r="5" spans="1:15" ht="39" customHeight="1" thickBot="1">
      <c r="A5" s="188" t="s">
        <v>145</v>
      </c>
      <c r="B5" s="188" t="s">
        <v>86</v>
      </c>
      <c r="C5" s="188" t="s">
        <v>96</v>
      </c>
      <c r="D5" s="458" t="s">
        <v>156</v>
      </c>
      <c r="E5" s="188" t="s">
        <v>1</v>
      </c>
      <c r="F5" s="299" t="s">
        <v>2</v>
      </c>
      <c r="G5" s="62" t="s">
        <v>275</v>
      </c>
      <c r="I5" s="188" t="s">
        <v>1</v>
      </c>
      <c r="J5" s="299" t="s">
        <v>2</v>
      </c>
      <c r="K5" s="62" t="s">
        <v>275</v>
      </c>
      <c r="M5" s="188" t="s">
        <v>1</v>
      </c>
      <c r="N5" s="299" t="s">
        <v>2</v>
      </c>
      <c r="O5" s="62" t="s">
        <v>275</v>
      </c>
    </row>
    <row r="6" spans="1:15" s="53" customFormat="1" ht="18.75" customHeight="1">
      <c r="A6" s="31" t="s">
        <v>0</v>
      </c>
      <c r="B6" s="32"/>
      <c r="C6" s="32"/>
      <c r="D6" s="459"/>
      <c r="E6" s="33"/>
      <c r="F6" s="33"/>
      <c r="G6" s="34"/>
      <c r="I6" s="33"/>
      <c r="J6" s="33"/>
      <c r="K6" s="34"/>
      <c r="M6" s="33"/>
      <c r="N6" s="33"/>
      <c r="O6" s="34"/>
    </row>
    <row r="7" spans="1:15" ht="110.4">
      <c r="A7" s="106" t="s">
        <v>167</v>
      </c>
      <c r="B7" s="98" t="s">
        <v>293</v>
      </c>
      <c r="C7" s="98" t="s">
        <v>321</v>
      </c>
      <c r="D7" s="487" t="s">
        <v>682</v>
      </c>
      <c r="E7" s="389"/>
      <c r="F7" s="390">
        <v>60</v>
      </c>
      <c r="G7" s="89" t="str">
        <f>+IF(AND(ISBLANK(E7),ISBLANK(F7)),"Introducir Meta e Resultado",IF(ISBLANK(E7),"Introducir Meta",IF(ISBLANK(F7),"Introducir Resultado",IF(F7&gt;=E7,"Meta Conseguida","Meta Non Conseguida"))))</f>
        <v>Introducir Meta</v>
      </c>
      <c r="I7" s="530">
        <v>0.9</v>
      </c>
      <c r="J7" s="390"/>
      <c r="K7" s="89" t="str">
        <f>+IF(AND(ISBLANK(I7),ISBLANK(J7)),"Introducir Meta e Resultado",IF(ISBLANK(I7),"Introducir Meta",IF(ISBLANK(J7),"Introducir Resultado",IF(J7&gt;=I7,"Meta Conseguida","Meta Non Conseguida"))))</f>
        <v>Introducir Resultado</v>
      </c>
      <c r="M7" s="389"/>
      <c r="N7" s="390"/>
      <c r="O7" s="89" t="str">
        <f>+IF(AND(ISBLANK(M7),ISBLANK(N7)),"Introducir Meta e Resultado",IF(ISBLANK(M7),"Introducir Meta",IF(ISBLANK(N7),"Introducir Resultado",IF(N7&gt;=M7,"Meta Conseguida","Meta Non Conseguida"))))</f>
        <v>Introducir Meta e Resultado</v>
      </c>
    </row>
    <row r="8" spans="1:15" ht="82.8">
      <c r="A8" s="110" t="s">
        <v>3</v>
      </c>
      <c r="B8" s="66" t="s">
        <v>73</v>
      </c>
      <c r="C8" s="66" t="s">
        <v>4</v>
      </c>
      <c r="D8" s="460" t="s">
        <v>352</v>
      </c>
      <c r="E8" s="175">
        <f>+COUNTA(E9:E10)</f>
        <v>0</v>
      </c>
      <c r="F8" s="433">
        <f>+COUNTIF(G9:G10,"Meta Conseguida")</f>
        <v>0</v>
      </c>
      <c r="G8" s="92" t="str">
        <f>+IF(F8=0,"Ningunha Meta Alcanzada",IF(F8&gt;=E8,"Meta Totalmente Alcanzada",IF(F8&gt;0,"Meta Parcialmente Alcanzada")))</f>
        <v>Ningunha Meta Alcanzada</v>
      </c>
      <c r="H8" s="301"/>
      <c r="I8" s="175">
        <f>+COUNTA(I9:I10)</f>
        <v>2</v>
      </c>
      <c r="J8" s="433">
        <f>+COUNTIF(K9:K10,"Meta Conseguida")</f>
        <v>0</v>
      </c>
      <c r="K8" s="92" t="str">
        <f>+IF(J8=0,"Ningunha Meta Alcanzada",IF(J8&gt;=I8,"Meta Totalmente Alcanzada",IF(J8&gt;0,"Meta Parcialmente Alcanzada")))</f>
        <v>Ningunha Meta Alcanzada</v>
      </c>
      <c r="M8" s="175">
        <f>+COUNTA(M9:M10)</f>
        <v>0</v>
      </c>
      <c r="N8" s="433">
        <f>+COUNTIF(O9:O10,"Meta Conseguida")</f>
        <v>0</v>
      </c>
      <c r="O8" s="92" t="str">
        <f>+IF(N8=0,"Ningunha Meta Alcanzada",IF(N8&gt;=M8,"Meta Totalmente Alcanzada",IF(N8&gt;0,"Meta Parcialmente Alcanzada")))</f>
        <v>Ningunha Meta Alcanzada</v>
      </c>
    </row>
    <row r="9" spans="1:15" ht="82.8">
      <c r="A9" s="59" t="s">
        <v>68</v>
      </c>
      <c r="B9" s="68" t="s">
        <v>329</v>
      </c>
      <c r="C9" s="68" t="s">
        <v>4</v>
      </c>
      <c r="D9" s="461" t="s">
        <v>501</v>
      </c>
      <c r="E9" s="391"/>
      <c r="F9" s="392">
        <v>14</v>
      </c>
      <c r="G9" s="90" t="str">
        <f>+IF(AND(ISBLANK(E9),ISBLANK(F9)),"Introducir Meta e Resultado",IF(ISBLANK(E9),"Introducir Meta",IF(ISBLANK(F9),"Introducir Resultado",IF(F9&gt;=E9,"Meta Conseguida","Meta Non Conseguida"))))</f>
        <v>Introducir Meta</v>
      </c>
      <c r="I9" s="391">
        <v>11</v>
      </c>
      <c r="J9" s="392"/>
      <c r="K9" s="90" t="str">
        <f>+IF(AND(ISBLANK(I9),ISBLANK(J9)),"Introducir Meta e Resultado",IF(ISBLANK(I9),"Introducir Meta",IF(ISBLANK(J9),"Introducir Resultado",IF(J9&gt;=I9,"Meta Conseguida","Meta Non Conseguida"))))</f>
        <v>Introducir Resultado</v>
      </c>
      <c r="M9" s="391"/>
      <c r="N9" s="392"/>
      <c r="O9" s="90" t="str">
        <f>+IF(AND(ISBLANK(M9),ISBLANK(N9)),"Introducir Meta e Resultado",IF(ISBLANK(M9),"Introducir Meta",IF(ISBLANK(N9),"Introducir Resultado",IF(N9&gt;=M9,"Meta Conseguida","Meta Non Conseguida"))))</f>
        <v>Introducir Meta e Resultado</v>
      </c>
    </row>
    <row r="10" spans="1:15" ht="82.8">
      <c r="A10" s="60" t="s">
        <v>69</v>
      </c>
      <c r="B10" s="67" t="s">
        <v>176</v>
      </c>
      <c r="C10" s="67" t="s">
        <v>4</v>
      </c>
      <c r="D10" s="462" t="s">
        <v>330</v>
      </c>
      <c r="E10" s="393"/>
      <c r="F10" s="434">
        <f>+IFERROR(F$9/F$87,0)</f>
        <v>4.6357615894039736E-2</v>
      </c>
      <c r="G10" s="91" t="str">
        <f>+IF(AND(ISBLANK(E10),ISBLANK(F10)),"Introducir Meta e Resultado",IF(ISBLANK(E10),"Introducir Meta",IF(ISBLANK(F10),"Introducir Resultado",IF(F10&gt;=E10,"Meta Conseguida","Meta Non Conseguida"))))</f>
        <v>Introducir Meta</v>
      </c>
      <c r="I10" s="535">
        <v>3.2500000000000001E-2</v>
      </c>
      <c r="J10" s="434"/>
      <c r="K10" s="91" t="str">
        <f>+IF(AND(ISBLANK(I10),ISBLANK(J10)),"Introducir Meta e Resultado",IF(ISBLANK(I10),"Introducir Meta",IF(ISBLANK(J10),"Introducir Resultado",IF(J10&gt;=I10,"Meta Conseguida","Meta Non Conseguida"))))</f>
        <v>Introducir Resultado</v>
      </c>
      <c r="M10" s="393"/>
      <c r="N10" s="434">
        <f>+IFERROR(N$9/N$87,0)</f>
        <v>0</v>
      </c>
      <c r="O10" s="91" t="str">
        <f>+IF(AND(ISBLANK(M10),ISBLANK(N10)),"Introducir Meta e Resultado",IF(ISBLANK(M10),"Introducir Meta",IF(ISBLANK(N10),"Introducir Resultado",IF(N10&gt;=M10,"Meta Conseguida","Meta Non Conseguida"))))</f>
        <v>Introducir Meta</v>
      </c>
    </row>
    <row r="11" spans="1:15" ht="69">
      <c r="A11" s="106" t="s">
        <v>5</v>
      </c>
      <c r="B11" s="98" t="s">
        <v>70</v>
      </c>
      <c r="C11" s="98" t="s">
        <v>197</v>
      </c>
      <c r="D11" s="463" t="s">
        <v>353</v>
      </c>
      <c r="E11" s="435">
        <f>+F11+COUNTIF(G$7:G$10,"Meta non Conseguida")+COUNTIF(G$12:G$102,"Meta non Conseguida")</f>
        <v>19</v>
      </c>
      <c r="F11" s="436">
        <f>+COUNTIF(G$6:G$10,"Meta Conseguida")+COUNTIF(G$12:G$102,"Meta Conseguida")</f>
        <v>9</v>
      </c>
      <c r="G11" s="437">
        <f>+IFERROR(F11/E11,"Introducir Meta")</f>
        <v>0.47368421052631576</v>
      </c>
      <c r="I11" s="435">
        <f>+J11+COUNTIF(K$7:K$10,"Meta non Conseguida")+COUNTIF(K$12:K$102,"Meta non Conseguida")</f>
        <v>4</v>
      </c>
      <c r="J11" s="436"/>
      <c r="K11" s="437">
        <f>+IFERROR(J11/I11,"Introducir Meta")</f>
        <v>0</v>
      </c>
      <c r="M11" s="435">
        <f>+N11+COUNTIF(O$7:O$10,"Meta non Conseguida")+COUNTIF(O$12:O$102,"Meta non Conseguida")</f>
        <v>0</v>
      </c>
      <c r="N11" s="436">
        <f>+COUNTIF(O$6:O$10,"Meta Conseguida")+COUNTIF(O$12:O$102,"Meta Conseguida")</f>
        <v>0</v>
      </c>
      <c r="O11" s="437" t="str">
        <f>+IFERROR(N11/M11,"Introducir Meta")</f>
        <v>Introducir Meta</v>
      </c>
    </row>
    <row r="12" spans="1:15" ht="41.4">
      <c r="A12" s="110" t="s">
        <v>67</v>
      </c>
      <c r="B12" s="66" t="s">
        <v>354</v>
      </c>
      <c r="C12" s="66" t="s">
        <v>7</v>
      </c>
      <c r="D12" s="460" t="s">
        <v>355</v>
      </c>
      <c r="E12" s="175">
        <f>+COUNTA(E13:E14)</f>
        <v>0</v>
      </c>
      <c r="F12" s="433">
        <f>+COUNTIF(G13:G14,"Meta Conseguida")</f>
        <v>0</v>
      </c>
      <c r="G12" s="92" t="str">
        <f>+IF(F12=0,"Ningunha Meta Alcanzada",IF(F12&gt;=E12,"Meta Totalmente Alcanzada",IF(F12&gt;0,"Meta Parcialmente Alcanzada")))</f>
        <v>Ningunha Meta Alcanzada</v>
      </c>
      <c r="H12" s="301"/>
      <c r="I12" s="175">
        <f>+COUNTA(I13:I14)</f>
        <v>2</v>
      </c>
      <c r="J12" s="433">
        <f>+COUNTIF(K13:K14,"Meta Conseguida")</f>
        <v>0</v>
      </c>
      <c r="K12" s="92" t="str">
        <f>+IF(J12=0,"Ningunha Meta Alcanzada",IF(J12&gt;=I12,"Meta Totalmente Alcanzada",IF(J12&gt;0,"Meta Parcialmente Alcanzada")))</f>
        <v>Ningunha Meta Alcanzada</v>
      </c>
      <c r="M12" s="175">
        <f>+COUNTA(M13:M14)</f>
        <v>0</v>
      </c>
      <c r="N12" s="433">
        <f>+COUNTIF(O13:O14,"Meta Conseguida")</f>
        <v>0</v>
      </c>
      <c r="O12" s="92" t="str">
        <f>+IF(N12=0,"Ningunha Meta Alcanzada",IF(N12&gt;=M12,"Meta Totalmente Alcanzada",IF(N12&gt;0,"Meta Parcialmente Alcanzada")))</f>
        <v>Ningunha Meta Alcanzada</v>
      </c>
    </row>
    <row r="13" spans="1:15" ht="69">
      <c r="A13" s="59" t="s">
        <v>173</v>
      </c>
      <c r="B13" s="68" t="s">
        <v>177</v>
      </c>
      <c r="C13" s="68" t="s">
        <v>7</v>
      </c>
      <c r="D13" s="461" t="s">
        <v>502</v>
      </c>
      <c r="E13" s="391"/>
      <c r="F13" s="392">
        <v>9</v>
      </c>
      <c r="G13" s="90" t="str">
        <f>+IF(AND(ISBLANK(E13),ISBLANK(F13)),"Introducir Meta e Resultado",IF(ISBLANK(E13),"Introducir Meta",IF(ISBLANK(F13),"Introducir Resultado",IF(F13&gt;=E13,"Meta Conseguida","Meta Non Conseguida"))))</f>
        <v>Introducir Meta</v>
      </c>
      <c r="I13" s="391">
        <v>11</v>
      </c>
      <c r="J13" s="392"/>
      <c r="K13" s="90" t="str">
        <f>+IF(AND(ISBLANK(I13),ISBLANK(J13)),"Introducir Meta e Resultado",IF(ISBLANK(I13),"Introducir Meta",IF(ISBLANK(J13),"Introducir Resultado",IF(J13&gt;=I13,"Meta Conseguida","Meta Non Conseguida"))))</f>
        <v>Introducir Resultado</v>
      </c>
      <c r="M13" s="391"/>
      <c r="N13" s="392"/>
      <c r="O13" s="90" t="str">
        <f>+IF(AND(ISBLANK(M13),ISBLANK(N13)),"Introducir Meta e Resultado",IF(ISBLANK(M13),"Introducir Meta",IF(ISBLANK(N13),"Introducir Resultado",IF(N13&gt;=M13,"Meta Conseguida","Meta Non Conseguida"))))</f>
        <v>Introducir Meta e Resultado</v>
      </c>
    </row>
    <row r="14" spans="1:15" ht="41.4">
      <c r="A14" s="60" t="s">
        <v>356</v>
      </c>
      <c r="B14" s="67" t="s">
        <v>111</v>
      </c>
      <c r="C14" s="67" t="s">
        <v>7</v>
      </c>
      <c r="D14" s="462" t="s">
        <v>357</v>
      </c>
      <c r="E14" s="393"/>
      <c r="F14" s="438">
        <f>+IFERROR(F$13/F$88,0)</f>
        <v>0.140625</v>
      </c>
      <c r="G14" s="91" t="str">
        <f>+IF(AND(ISBLANK(E14),ISBLANK(F14)),"Introducir Meta e Resultado",IF(ISBLANK(E14),"Introducir Meta",IF(ISBLANK(F14),"Introducir Resultado",IF(F14&gt;=E14,"Meta Conseguida","Meta Non Conseguida"))))</f>
        <v>Introducir Meta</v>
      </c>
      <c r="I14" s="393">
        <v>0.15</v>
      </c>
      <c r="J14" s="438"/>
      <c r="K14" s="91" t="str">
        <f>+IF(AND(ISBLANK(I14),ISBLANK(J14)),"Introducir Meta e Resultado",IF(ISBLANK(I14),"Introducir Meta",IF(ISBLANK(J14),"Introducir Resultado",IF(J14&gt;=I14,"Meta Conseguida","Meta Non Conseguida"))))</f>
        <v>Introducir Resultado</v>
      </c>
      <c r="M14" s="393"/>
      <c r="N14" s="438">
        <f>+IFERROR(N$13/N$88,0)</f>
        <v>0</v>
      </c>
      <c r="O14" s="91" t="str">
        <f>+IF(AND(ISBLANK(M14),ISBLANK(N14)),"Introducir Meta e Resultado",IF(ISBLANK(M14),"Introducir Meta",IF(ISBLANK(N14),"Introducir Resultado",IF(N14&gt;=M14,"Meta Conseguida","Meta Non Conseguida"))))</f>
        <v>Introducir Meta</v>
      </c>
    </row>
    <row r="15" spans="1:15" ht="41.4">
      <c r="A15" s="106" t="s">
        <v>385</v>
      </c>
      <c r="B15" s="98" t="s">
        <v>386</v>
      </c>
      <c r="C15" s="98" t="s">
        <v>7</v>
      </c>
      <c r="D15" s="464" t="s">
        <v>387</v>
      </c>
      <c r="E15" s="394" t="s">
        <v>165</v>
      </c>
      <c r="F15" s="395">
        <v>7.8125E-2</v>
      </c>
      <c r="G15" s="92" t="str">
        <f>+IF(ISBLANK(F15),"Introducir Resultado","Resultado Introducido")</f>
        <v>Resultado Introducido</v>
      </c>
      <c r="I15" s="385" t="s">
        <v>165</v>
      </c>
      <c r="J15" s="395"/>
      <c r="K15" s="92" t="str">
        <f>+IF(ISBLANK(J15),"Introducir Resultado","Resultado Introducido")</f>
        <v>Introducir Resultado</v>
      </c>
      <c r="M15" s="394" t="s">
        <v>165</v>
      </c>
      <c r="N15" s="395"/>
      <c r="O15" s="92" t="str">
        <f>+IF(ISBLANK(N15),"Introducir Resultado","Resultado Introducido")</f>
        <v>Introducir Resultado</v>
      </c>
    </row>
    <row r="16" spans="1:15" s="185" customFormat="1" ht="41.4">
      <c r="A16" s="110" t="s">
        <v>8</v>
      </c>
      <c r="B16" s="66" t="s">
        <v>112</v>
      </c>
      <c r="C16" s="66" t="s">
        <v>7</v>
      </c>
      <c r="D16" s="460" t="s">
        <v>358</v>
      </c>
      <c r="E16" s="445">
        <f>+COUNTA(E17:E18)</f>
        <v>0</v>
      </c>
      <c r="F16" s="446">
        <f>+COUNTIF(G17:G18,"Meta Conseguida")</f>
        <v>0</v>
      </c>
      <c r="G16" s="92" t="str">
        <f>+IF(F16=0,"Ningunha Meta Alcanzada",IF(F16&gt;=E16,"Meta Totalmente Alcanzada",IF(F16&gt;0,"Meta Parcialmente Alcanzada")))</f>
        <v>Ningunha Meta Alcanzada</v>
      </c>
      <c r="H16" s="301"/>
      <c r="I16" s="396">
        <f>+COUNTA(I17:I18)</f>
        <v>2</v>
      </c>
      <c r="J16" s="446">
        <f>+COUNTIF(K17:K18,"Meta Conseguida")</f>
        <v>0</v>
      </c>
      <c r="K16" s="92" t="str">
        <f>+IF(J16=0,"Ningunha Meta Alcanzada",IF(J16&gt;=I16,"Meta Totalmente Alcanzada",IF(J16&gt;0,"Meta Parcialmente Alcanzada")))</f>
        <v>Ningunha Meta Alcanzada</v>
      </c>
      <c r="L16" s="2"/>
      <c r="M16" s="445">
        <f>+COUNTA(M17:M18)</f>
        <v>0</v>
      </c>
      <c r="N16" s="446">
        <f>+COUNTIF(O17:O18,"Meta Conseguida")</f>
        <v>0</v>
      </c>
      <c r="O16" s="92" t="str">
        <f>+IF(N16=0,"Ningunha Meta Alcanzada",IF(N16&gt;=M16,"Meta Totalmente Alcanzada",IF(N16&gt;0,"Meta Parcialmente Alcanzada")))</f>
        <v>Ningunha Meta Alcanzada</v>
      </c>
    </row>
    <row r="17" spans="1:15" s="185" customFormat="1" ht="55.2">
      <c r="A17" s="59" t="s">
        <v>71</v>
      </c>
      <c r="B17" s="68" t="s">
        <v>223</v>
      </c>
      <c r="C17" s="68" t="s">
        <v>7</v>
      </c>
      <c r="D17" s="465" t="s">
        <v>503</v>
      </c>
      <c r="E17" s="391"/>
      <c r="F17" s="392">
        <v>13</v>
      </c>
      <c r="G17" s="90" t="str">
        <f>+IF(AND(ISBLANK(E17),ISBLANK(F17)),"Introducir Meta e Resultado",IF(ISBLANK(E17),"Introducir Meta",IF(ISBLANK(F17),"Introducir Resultado",IF(F17&gt;=E17,"Meta Conseguida","Meta Non Conseguida"))))</f>
        <v>Introducir Meta</v>
      </c>
      <c r="H17" s="2"/>
      <c r="I17" s="531">
        <v>11</v>
      </c>
      <c r="J17" s="392"/>
      <c r="K17" s="90" t="str">
        <f>+IF(AND(ISBLANK(I17),ISBLANK(J17)),"Introducir Meta e Resultado",IF(ISBLANK(I17),"Introducir Meta",IF(ISBLANK(J17),"Introducir Resultado",IF(J17&gt;=I17,"Meta Conseguida","Meta Non Conseguida"))))</f>
        <v>Introducir Resultado</v>
      </c>
      <c r="L17" s="301"/>
      <c r="M17" s="391"/>
      <c r="N17" s="392"/>
      <c r="O17" s="90" t="str">
        <f>+IF(AND(ISBLANK(M17),ISBLANK(N17)),"Introducir Meta e Resultado",IF(ISBLANK(M17),"Introducir Meta",IF(ISBLANK(N17),"Introducir Resultado",IF(N17&gt;=M17,"Meta Conseguida","Meta Non Conseguida"))))</f>
        <v>Introducir Meta e Resultado</v>
      </c>
    </row>
    <row r="18" spans="1:15" ht="41.4">
      <c r="A18" s="59" t="s">
        <v>72</v>
      </c>
      <c r="B18" s="68" t="s">
        <v>224</v>
      </c>
      <c r="C18" s="68" t="s">
        <v>7</v>
      </c>
      <c r="D18" s="465" t="s">
        <v>388</v>
      </c>
      <c r="E18" s="398"/>
      <c r="F18" s="439">
        <f>+IFERROR(F$17/F$88,0)</f>
        <v>0.203125</v>
      </c>
      <c r="G18" s="90" t="str">
        <f>+IF(AND(ISBLANK(E18),ISBLANK(F18)),"Introducir Meta e Resultado",IF(ISBLANK(E18),"Introducir Meta",IF(ISBLANK(F18),"Introducir Resultado",IF(F18&gt;=E18,"Meta Conseguida","Meta Non Conseguida"))))</f>
        <v>Introducir Meta</v>
      </c>
      <c r="H18" s="301"/>
      <c r="I18" s="398">
        <v>0.2</v>
      </c>
      <c r="J18" s="439"/>
      <c r="K18" s="90" t="str">
        <f>+IF(AND(ISBLANK(I18),ISBLANK(J18)),"Introducir Meta e Resultado",IF(ISBLANK(I18),"Introducir Meta",IF(ISBLANK(J18),"Introducir Resultado",IF(J18&gt;=I18,"Meta Conseguida","Meta Non Conseguida"))))</f>
        <v>Introducir Resultado</v>
      </c>
      <c r="L18" s="301"/>
      <c r="M18" s="398"/>
      <c r="N18" s="439">
        <f>+IFERROR(N$17/N$88,0)</f>
        <v>0</v>
      </c>
      <c r="O18" s="90" t="str">
        <f>+IF(AND(ISBLANK(M18),ISBLANK(N18)),"Introducir Meta e Resultado",IF(ISBLANK(M18),"Introducir Meta",IF(ISBLANK(N18),"Introducir Resultado",IF(N18&gt;=M18,"Meta Conseguida","Meta Non Conseguida"))))</f>
        <v>Introducir Meta</v>
      </c>
    </row>
    <row r="19" spans="1:15" ht="55.2">
      <c r="A19" s="60" t="s">
        <v>174</v>
      </c>
      <c r="B19" s="67" t="s">
        <v>143</v>
      </c>
      <c r="C19" s="67" t="s">
        <v>7</v>
      </c>
      <c r="D19" s="466" t="s">
        <v>225</v>
      </c>
      <c r="E19" s="400" t="s">
        <v>165</v>
      </c>
      <c r="F19" s="401" t="s">
        <v>165</v>
      </c>
      <c r="G19" s="186" t="s">
        <v>165</v>
      </c>
      <c r="I19" s="400" t="s">
        <v>165</v>
      </c>
      <c r="J19" s="401" t="s">
        <v>165</v>
      </c>
      <c r="K19" s="186" t="s">
        <v>165</v>
      </c>
      <c r="M19" s="400" t="s">
        <v>165</v>
      </c>
      <c r="N19" s="401" t="s">
        <v>165</v>
      </c>
      <c r="O19" s="186" t="s">
        <v>165</v>
      </c>
    </row>
    <row r="20" spans="1:15" ht="41.4">
      <c r="A20" s="110" t="s">
        <v>10</v>
      </c>
      <c r="B20" s="101" t="s">
        <v>74</v>
      </c>
      <c r="C20" s="101" t="s">
        <v>7</v>
      </c>
      <c r="D20" s="460" t="s">
        <v>359</v>
      </c>
      <c r="E20" s="175">
        <f>+COUNTA(E21:E22)</f>
        <v>0</v>
      </c>
      <c r="F20" s="433">
        <f>+COUNTIF(G21:G22,"Meta Conseguida")</f>
        <v>0</v>
      </c>
      <c r="G20" s="89" t="str">
        <f>+IF(F20=0,"Ningunha Meta Alcanzada",IF(F20&gt;=E20,"Meta Totalmente Alcanzada",IF(F20&gt;0,"Meta Parcialmente Alcanzada")))</f>
        <v>Ningunha Meta Alcanzada</v>
      </c>
      <c r="H20" s="301"/>
      <c r="I20" s="175">
        <f>+COUNTA(I21:I22)</f>
        <v>2</v>
      </c>
      <c r="J20" s="433">
        <f>+COUNTIF(K21:K22,"Meta Conseguida")</f>
        <v>0</v>
      </c>
      <c r="K20" s="89" t="str">
        <f>+IF(J20=0,"Ningunha Meta Alcanzada",IF(J20&gt;=I20,"Meta Totalmente Alcanzada",IF(J20&gt;0,"Meta Parcialmente Alcanzada")))</f>
        <v>Ningunha Meta Alcanzada</v>
      </c>
      <c r="M20" s="175">
        <f>+COUNTA(M21:M22)</f>
        <v>0</v>
      </c>
      <c r="N20" s="433">
        <f>+COUNTIF(O21:O22,"Meta Conseguida")</f>
        <v>0</v>
      </c>
      <c r="O20" s="89" t="str">
        <f>+IF(N20=0,"Ningunha Meta Alcanzada",IF(N20&gt;=M20,"Meta Totalmente Alcanzada",IF(N20&gt;0,"Meta Parcialmente Alcanzada")))</f>
        <v>Ningunha Meta Alcanzada</v>
      </c>
    </row>
    <row r="21" spans="1:15" ht="69">
      <c r="A21" s="59" t="s">
        <v>75</v>
      </c>
      <c r="B21" s="68" t="s">
        <v>178</v>
      </c>
      <c r="C21" s="68" t="s">
        <v>7</v>
      </c>
      <c r="D21" s="461" t="s">
        <v>504</v>
      </c>
      <c r="E21" s="391"/>
      <c r="F21" s="392">
        <v>2</v>
      </c>
      <c r="G21" s="90" t="str">
        <f>+IF(AND(ISBLANK(E21),ISBLANK(F21)),"Introducir Meta e Resultado",IF(ISBLANK(E21),"Introducir Meta",IF(ISBLANK(F21),"Introducir Resultado",IF(F21&gt;=E21,"Meta Conseguida","Meta Non Conseguida"))))</f>
        <v>Introducir Meta</v>
      </c>
      <c r="I21" s="391">
        <v>3</v>
      </c>
      <c r="J21" s="392"/>
      <c r="K21" s="90" t="str">
        <f>+IF(AND(ISBLANK(I21),ISBLANK(J21)),"Introducir Meta e Resultado",IF(ISBLANK(I21),"Introducir Meta",IF(ISBLANK(J21),"Introducir Resultado",IF(J21&gt;=I21,"Meta Conseguida","Meta Non Conseguida"))))</f>
        <v>Introducir Resultado</v>
      </c>
      <c r="M21" s="391"/>
      <c r="N21" s="392"/>
      <c r="O21" s="90" t="str">
        <f>+IF(AND(ISBLANK(M21),ISBLANK(N21)),"Introducir Meta e Resultado",IF(ISBLANK(M21),"Introducir Meta",IF(ISBLANK(N21),"Introducir Resultado",IF(N21&gt;=M21,"Meta Conseguida","Meta Non Conseguida"))))</f>
        <v>Introducir Meta e Resultado</v>
      </c>
    </row>
    <row r="22" spans="1:15" ht="41.4">
      <c r="A22" s="60" t="s">
        <v>76</v>
      </c>
      <c r="B22" s="67" t="s">
        <v>179</v>
      </c>
      <c r="C22" s="67" t="s">
        <v>7</v>
      </c>
      <c r="D22" s="462" t="s">
        <v>332</v>
      </c>
      <c r="E22" s="398"/>
      <c r="F22" s="439">
        <f>+IFERROR(F$21/F$88,0)</f>
        <v>3.125E-2</v>
      </c>
      <c r="G22" s="91" t="str">
        <f>+IF(AND(ISBLANK(E22),ISBLANK(F22)),"Introducir Meta e Resultado",IF(ISBLANK(E22),"Introducir Meta",IF(ISBLANK(F22),"Introducir Resultado",IF(F22&gt;=E22,"Meta Conseguida","Meta Non Conseguida"))))</f>
        <v>Introducir Meta</v>
      </c>
      <c r="H22" s="301"/>
      <c r="I22" s="398" t="s">
        <v>694</v>
      </c>
      <c r="J22" s="439"/>
      <c r="K22" s="91" t="str">
        <f>+IF(AND(ISBLANK(I22),ISBLANK(J22)),"Introducir Meta e Resultado",IF(ISBLANK(I22),"Introducir Meta",IF(ISBLANK(J22),"Introducir Resultado",IF(J22&gt;=I22,"Meta Conseguida","Meta Non Conseguida"))))</f>
        <v>Introducir Resultado</v>
      </c>
      <c r="M22" s="398"/>
      <c r="N22" s="439">
        <f>+IFERROR(N$21/N$88,0)</f>
        <v>0</v>
      </c>
      <c r="O22" s="91" t="str">
        <f>+IF(AND(ISBLANK(M22),ISBLANK(N22)),"Introducir Meta e Resultado",IF(ISBLANK(M22),"Introducir Meta",IF(ISBLANK(N22),"Introducir Resultado",IF(N22&gt;=M22,"Meta Conseguida","Meta Non Conseguida"))))</f>
        <v>Introducir Meta</v>
      </c>
    </row>
    <row r="23" spans="1:15" ht="82.8">
      <c r="A23" s="105" t="s">
        <v>13</v>
      </c>
      <c r="B23" s="111" t="s">
        <v>16</v>
      </c>
      <c r="C23" s="111" t="s">
        <v>17</v>
      </c>
      <c r="D23" s="467" t="s">
        <v>333</v>
      </c>
      <c r="E23" s="402" t="s">
        <v>165</v>
      </c>
      <c r="F23" s="403" t="s">
        <v>165</v>
      </c>
      <c r="G23" s="297" t="s">
        <v>165</v>
      </c>
      <c r="I23" s="402" t="s">
        <v>165</v>
      </c>
      <c r="J23" s="403" t="s">
        <v>165</v>
      </c>
      <c r="K23" s="297" t="s">
        <v>165</v>
      </c>
      <c r="M23" s="402" t="s">
        <v>165</v>
      </c>
      <c r="N23" s="403" t="s">
        <v>165</v>
      </c>
      <c r="O23" s="297" t="s">
        <v>165</v>
      </c>
    </row>
    <row r="24" spans="1:15" ht="165.6">
      <c r="A24" s="105" t="s">
        <v>14</v>
      </c>
      <c r="B24" s="99" t="s">
        <v>77</v>
      </c>
      <c r="C24" s="99" t="s">
        <v>148</v>
      </c>
      <c r="D24" s="468" t="s">
        <v>360</v>
      </c>
      <c r="E24" s="440">
        <f>+COUNTA(E25:E30)+COUNTA(E32:E33)+COUNTA(E35:E36)</f>
        <v>5</v>
      </c>
      <c r="F24" s="441">
        <f>+COUNTIF(G25:G36,"Meta Conseguida")</f>
        <v>2</v>
      </c>
      <c r="G24" s="92" t="str">
        <f>+IF(F24=0,"Ningunha Meta Alcanzada",IF(F24&gt;=E24,"Meta Totalmente Alcanzada",IF(F24&gt;0,"Meta Parcialmente Alcanzada")))</f>
        <v>Meta Parcialmente Alcanzada</v>
      </c>
      <c r="H24" s="296"/>
      <c r="I24" s="440">
        <f>+COUNTA(I25:I30)+COUNTA(I32:I33)+COUNTA(I35:I36)</f>
        <v>10</v>
      </c>
      <c r="J24" s="441">
        <f>+COUNTIF(K25:K36,"Meta Conseguida")</f>
        <v>0</v>
      </c>
      <c r="K24" s="92" t="str">
        <f>+IF(J24=0,"Ningunha Meta Alcanzada",IF(J24&gt;=I24,"Meta Totalmente Alcanzada",IF(J24&gt;0,"Meta Parcialmente Alcanzada")))</f>
        <v>Ningunha Meta Alcanzada</v>
      </c>
      <c r="M24" s="440">
        <f>+COUNTA(M25:M30)+COUNTA(M32:M33)+COUNTA(M35:M36)</f>
        <v>0</v>
      </c>
      <c r="N24" s="441">
        <f>+COUNTIF(O25:O36,"Meta Conseguida")</f>
        <v>0</v>
      </c>
      <c r="O24" s="92" t="str">
        <f>+IF(N24=0,"Ningunha Meta Alcanzada",IF(N24&gt;=M24,"Meta Totalmente Alcanzada",IF(N24&gt;0,"Meta Parcialmente Alcanzada")))</f>
        <v>Ningunha Meta Alcanzada</v>
      </c>
    </row>
    <row r="25" spans="1:15" ht="165.6">
      <c r="A25" s="56" t="s">
        <v>78</v>
      </c>
      <c r="B25" s="93" t="s">
        <v>87</v>
      </c>
      <c r="C25" s="93" t="s">
        <v>148</v>
      </c>
      <c r="D25" s="469" t="s">
        <v>505</v>
      </c>
      <c r="E25" s="398">
        <v>0.4</v>
      </c>
      <c r="F25" s="406">
        <v>0.322033898305085</v>
      </c>
      <c r="G25" s="90" t="str">
        <f>+IF(AND(ISBLANK(E25),ISBLANK(F25)),"Introducir Meta e Resultado",IF(ISBLANK(E25),"Introducir Meta",IF(ISBLANK(F25),"Introducir Resultado",IF(F25&gt;=E25,"Meta Conseguida","Meta Non Conseguida"))))</f>
        <v>Meta Non Conseguida</v>
      </c>
      <c r="I25" s="398">
        <v>0.4</v>
      </c>
      <c r="J25" s="406"/>
      <c r="K25" s="90" t="str">
        <f>+IF(AND(ISBLANK(I25),ISBLANK(J25)),"Introducir Meta e Resultado",IF(ISBLANK(I25),"Introducir Meta",IF(ISBLANK(J25),"Introducir Resultado",IF(J25&gt;=I25,"Meta Conseguida","Meta Non Conseguida"))))</f>
        <v>Introducir Resultado</v>
      </c>
      <c r="M25" s="398"/>
      <c r="N25" s="406"/>
      <c r="O25" s="90" t="str">
        <f>+IF(AND(ISBLANK(M25),ISBLANK(N25)),"Introducir Meta e Resultado",IF(ISBLANK(M25),"Introducir Meta",IF(ISBLANK(N25),"Introducir Resultado",IF(N25&gt;=M25,"Meta Conseguida","Meta Non Conseguida"))))</f>
        <v>Introducir Meta e Resultado</v>
      </c>
    </row>
    <row r="26" spans="1:15" ht="165.6">
      <c r="A26" s="56" t="s">
        <v>79</v>
      </c>
      <c r="B26" s="93" t="s">
        <v>200</v>
      </c>
      <c r="C26" s="93" t="s">
        <v>148</v>
      </c>
      <c r="D26" s="469" t="s">
        <v>506</v>
      </c>
      <c r="E26" s="407">
        <v>0.2</v>
      </c>
      <c r="F26" s="406">
        <v>0.29729729729729698</v>
      </c>
      <c r="G26" s="90" t="str">
        <f>+IF(AND(ISBLANK(E26),ISBLANK(F26)),"Introducir Meta e Resultado",IF(ISBLANK(E26),"Introducir Meta",IF(ISBLANK(F26),"Introducir Resultado",IF(F26&lt;=E26,"Meta Conseguida","Meta Non Conseguida"))))</f>
        <v>Meta Non Conseguida</v>
      </c>
      <c r="H26" s="296"/>
      <c r="I26" s="407">
        <v>0.2</v>
      </c>
      <c r="J26" s="406"/>
      <c r="K26" s="90" t="str">
        <f>+IF(AND(ISBLANK(I26),ISBLANK(J26)),"Introducir Meta e Resultado",IF(ISBLANK(I26),"Introducir Meta",IF(ISBLANK(J26),"Introducir Resultado",IF(J26&lt;=I26,"Meta Conseguida","Meta Non Conseguida"))))</f>
        <v>Introducir Resultado</v>
      </c>
      <c r="M26" s="407"/>
      <c r="N26" s="406"/>
      <c r="O26" s="90" t="str">
        <f>+IF(AND(ISBLANK(M26),ISBLANK(N26)),"Introducir Meta e Resultado",IF(ISBLANK(M26),"Introducir Meta",IF(ISBLANK(N26),"Introducir Resultado",IF(N26&lt;=M26,"Meta Conseguida","Meta Non Conseguida"))))</f>
        <v>Introducir Meta e Resultado</v>
      </c>
    </row>
    <row r="27" spans="1:15" ht="165.6">
      <c r="A27" s="56" t="s">
        <v>80</v>
      </c>
      <c r="B27" s="93" t="s">
        <v>88</v>
      </c>
      <c r="C27" s="93" t="s">
        <v>148</v>
      </c>
      <c r="D27" s="469" t="s">
        <v>505</v>
      </c>
      <c r="E27" s="398">
        <v>0.85</v>
      </c>
      <c r="F27" s="406">
        <v>0.84101712325024902</v>
      </c>
      <c r="G27" s="90" t="str">
        <f t="shared" ref="G27:G32" si="0">+IF(AND(ISBLANK(E27),ISBLANK(F27)),"Introducir Meta e Resultado",IF(ISBLANK(E27),"Introducir Meta",IF(ISBLANK(F27),"Introducir Resultado",IF(F27&gt;=E27,"Meta Conseguida","Meta Non Conseguida"))))</f>
        <v>Meta Non Conseguida</v>
      </c>
      <c r="I27" s="398">
        <v>0.85</v>
      </c>
      <c r="J27" s="406"/>
      <c r="K27" s="90" t="str">
        <f>+IF(AND(ISBLANK(I27),ISBLANK(J27)),"Introducir Meta e Resultado",IF(ISBLANK(I27),"Introducir Meta",IF(ISBLANK(J27),"Introducir Resultado",IF(J27&gt;=I27,"Meta Conseguida","Meta Non Conseguida"))))</f>
        <v>Introducir Resultado</v>
      </c>
      <c r="M27" s="398"/>
      <c r="N27" s="406"/>
      <c r="O27" s="90" t="str">
        <f>+IF(AND(ISBLANK(M27),ISBLANK(N27)),"Introducir Meta e Resultado",IF(ISBLANK(M27),"Introducir Meta",IF(ISBLANK(N27),"Introducir Resultado",IF(N27&gt;=M27,"Meta Conseguida","Meta Non Conseguida"))))</f>
        <v>Introducir Meta e Resultado</v>
      </c>
    </row>
    <row r="28" spans="1:15" ht="165.6">
      <c r="A28" s="56" t="s">
        <v>81</v>
      </c>
      <c r="B28" s="93" t="s">
        <v>233</v>
      </c>
      <c r="C28" s="93" t="s">
        <v>148</v>
      </c>
      <c r="D28" s="489" t="s">
        <v>507</v>
      </c>
      <c r="E28" s="398">
        <v>0.66</v>
      </c>
      <c r="F28" s="406">
        <v>0.67659741277930197</v>
      </c>
      <c r="G28" s="90" t="str">
        <f t="shared" si="0"/>
        <v>Meta Conseguida</v>
      </c>
      <c r="I28" s="398">
        <v>0.66</v>
      </c>
      <c r="J28" s="406"/>
      <c r="K28" s="90" t="str">
        <f>+IF(AND(ISBLANK(I28),ISBLANK(J28)),"Introducir Meta e Resultado",IF(ISBLANK(I28),"Introducir Meta",IF(ISBLANK(J28),"Introducir Resultado",IF(J28&gt;=I28,"Meta Conseguida","Meta Non Conseguida"))))</f>
        <v>Introducir Resultado</v>
      </c>
      <c r="M28" s="398"/>
      <c r="N28" s="406"/>
      <c r="O28" s="90" t="str">
        <f>+IF(AND(ISBLANK(M28),ISBLANK(N28)),"Introducir Meta e Resultado",IF(ISBLANK(M28),"Introducir Meta",IF(ISBLANK(N28),"Introducir Resultado",IF(N28&gt;=M28,"Meta Conseguida","Meta Non Conseguida"))))</f>
        <v>Introducir Meta e Resultado</v>
      </c>
    </row>
    <row r="29" spans="1:15" ht="165.6">
      <c r="A29" s="56" t="s">
        <v>82</v>
      </c>
      <c r="B29" s="93" t="s">
        <v>89</v>
      </c>
      <c r="C29" s="93" t="s">
        <v>148</v>
      </c>
      <c r="D29" s="469" t="s">
        <v>508</v>
      </c>
      <c r="E29" s="398">
        <v>0.8</v>
      </c>
      <c r="F29" s="406">
        <v>0.81995249406175796</v>
      </c>
      <c r="G29" s="90" t="str">
        <f t="shared" si="0"/>
        <v>Meta Conseguida</v>
      </c>
      <c r="I29" s="398">
        <v>0.8</v>
      </c>
      <c r="J29" s="406"/>
      <c r="K29" s="90" t="str">
        <f>+IF(AND(ISBLANK(I29),ISBLANK(J29)),"Introducir Meta e Resultado",IF(ISBLANK(I29),"Introducir Meta",IF(ISBLANK(J29),"Introducir Resultado",IF(J29&gt;=I29,"Meta Conseguida","Meta Non Conseguida"))))</f>
        <v>Introducir Resultado</v>
      </c>
      <c r="M29" s="398"/>
      <c r="N29" s="406"/>
      <c r="O29" s="90" t="str">
        <f>+IF(AND(ISBLANK(M29),ISBLANK(N29)),"Introducir Meta e Resultado",IF(ISBLANK(M29),"Introducir Meta",IF(ISBLANK(N29),"Introducir Resultado",IF(N29&gt;=M29,"Meta Conseguida","Meta Non Conseguida"))))</f>
        <v>Introducir Meta e Resultado</v>
      </c>
    </row>
    <row r="30" spans="1:15" ht="165.6">
      <c r="A30" s="56" t="s">
        <v>83</v>
      </c>
      <c r="B30" s="93" t="s">
        <v>90</v>
      </c>
      <c r="C30" s="93" t="s">
        <v>148</v>
      </c>
      <c r="D30" s="469" t="s">
        <v>509</v>
      </c>
      <c r="E30" s="398"/>
      <c r="F30" s="406">
        <v>0.82516660133281095</v>
      </c>
      <c r="G30" s="90" t="str">
        <f t="shared" si="0"/>
        <v>Introducir Meta</v>
      </c>
      <c r="I30" s="398">
        <v>0.8</v>
      </c>
      <c r="J30" s="406"/>
      <c r="K30" s="90" t="str">
        <f>+IF(AND(ISBLANK(I30),ISBLANK(J30)),"Introducir Meta e Resultado",IF(ISBLANK(I30),"Introducir Meta",IF(ISBLANK(J30),"Introducir Resultado",IF(J30&gt;=I30,"Meta Conseguida","Meta Non Conseguida"))))</f>
        <v>Introducir Resultado</v>
      </c>
      <c r="M30" s="398"/>
      <c r="N30" s="406"/>
      <c r="O30" s="90" t="str">
        <f>+IF(AND(ISBLANK(M30),ISBLANK(N30)),"Introducir Meta e Resultado",IF(ISBLANK(M30),"Introducir Meta",IF(ISBLANK(N30),"Introducir Resultado",IF(N30&gt;=M30,"Meta Conseguida","Meta Non Conseguida"))))</f>
        <v>Introducir Meta e Resultado</v>
      </c>
    </row>
    <row r="31" spans="1:15" ht="165.6">
      <c r="A31" s="56" t="s">
        <v>84</v>
      </c>
      <c r="B31" s="93" t="s">
        <v>283</v>
      </c>
      <c r="C31" s="93" t="s">
        <v>148</v>
      </c>
      <c r="D31" s="470" t="s">
        <v>180</v>
      </c>
      <c r="E31" s="408" t="s">
        <v>165</v>
      </c>
      <c r="F31" s="409" t="s">
        <v>165</v>
      </c>
      <c r="G31" s="201" t="s">
        <v>165</v>
      </c>
      <c r="I31" s="408" t="s">
        <v>165</v>
      </c>
      <c r="J31" s="409" t="s">
        <v>165</v>
      </c>
      <c r="K31" s="201" t="s">
        <v>165</v>
      </c>
      <c r="M31" s="408" t="s">
        <v>165</v>
      </c>
      <c r="N31" s="409" t="s">
        <v>165</v>
      </c>
      <c r="O31" s="201" t="s">
        <v>165</v>
      </c>
    </row>
    <row r="32" spans="1:15" ht="165.6">
      <c r="A32" s="56" t="s">
        <v>85</v>
      </c>
      <c r="B32" s="93" t="s">
        <v>334</v>
      </c>
      <c r="C32" s="93" t="s">
        <v>148</v>
      </c>
      <c r="D32" s="469" t="s">
        <v>680</v>
      </c>
      <c r="E32" s="398"/>
      <c r="F32" s="406">
        <f>+MIN(Anexos!$R$101:$R$200)</f>
        <v>0.31578947368421101</v>
      </c>
      <c r="G32" s="90" t="str">
        <f t="shared" si="0"/>
        <v>Introducir Meta</v>
      </c>
      <c r="I32" s="398">
        <v>0.5</v>
      </c>
      <c r="J32" s="406">
        <f>+MIN(Anexos!$AR$106:$AR$200)</f>
        <v>0</v>
      </c>
      <c r="K32" s="90" t="str">
        <f>+IF(AND(ISBLANK(I32),ISBLANK(J32)),"Introducir Meta e Resultado",IF(ISBLANK(I32),"Introducir Meta",IF(ISBLANK(J32),"Introducir Resultado",IF(J32&gt;=I32,"Meta Conseguida","Meta Non Conseguida"))))</f>
        <v>Meta Non Conseguida</v>
      </c>
      <c r="M32" s="398"/>
      <c r="N32" s="406">
        <f>+MIN(Anexos!$BR$106:$BR$200)</f>
        <v>0</v>
      </c>
      <c r="O32" s="90" t="str">
        <f>+IF(AND(ISBLANK(M32),ISBLANK(N32)),"Introducir Meta e Resultado",IF(ISBLANK(M32),"Introducir Meta",IF(ISBLANK(N32),"Introducir Resultado",IF(N32&gt;=M32,"Meta Conseguida","Meta Non Conseguida"))))</f>
        <v>Introducir Meta</v>
      </c>
    </row>
    <row r="33" spans="1:15" ht="165.6">
      <c r="A33" s="56" t="s">
        <v>157</v>
      </c>
      <c r="B33" s="93" t="s">
        <v>695</v>
      </c>
      <c r="C33" s="93" t="s">
        <v>148</v>
      </c>
      <c r="D33" s="469" t="s">
        <v>678</v>
      </c>
      <c r="E33" s="410"/>
      <c r="F33" s="505">
        <f>Anexos!$V$103</f>
        <v>0.5</v>
      </c>
      <c r="G33" s="90" t="str">
        <f>+IF(AND(ISBLANK(E33),ISBLANK(F33)),"Introducir Meta e Resultado",IF(ISBLANK(E33),"Introducir Meta",IF(ISBLANK(F33),"Introducir Resultado",IF(F33&gt;=E33,"Meta Conseguida","Meta Non Conseguida"))))</f>
        <v>Introducir Meta</v>
      </c>
      <c r="H33" s="296"/>
      <c r="I33" s="532">
        <v>0.6</v>
      </c>
      <c r="J33" s="505">
        <f>Anexos!$AV$103</f>
        <v>0</v>
      </c>
      <c r="K33" s="90" t="str">
        <f>+IF(AND(ISBLANK(I33),ISBLANK(J33)),"Introducir Meta e Resultado",IF(ISBLANK(I33),"Introducir Meta",IF(ISBLANK(J33),"Introducir Resultado",IF(J33&gt;=I33,"Meta Conseguida","Meta Non Conseguida"))))</f>
        <v>Meta Non Conseguida</v>
      </c>
      <c r="M33" s="410"/>
      <c r="N33" s="505">
        <f>Anexos!$BV$103</f>
        <v>0</v>
      </c>
      <c r="O33" s="90" t="str">
        <f>+IF(AND(ISBLANK(M33),ISBLANK(N33)),"Introducir Meta e Resultado",IF(ISBLANK(M33),"Introducir Meta",IF(ISBLANK(N33),"Introducir Resultado",IF(N33&gt;=M33,"Meta Conseguida","Meta Non Conseguida"))))</f>
        <v>Introducir Meta</v>
      </c>
    </row>
    <row r="34" spans="1:15" ht="165.6">
      <c r="A34" s="56" t="s">
        <v>158</v>
      </c>
      <c r="B34" s="93" t="s">
        <v>161</v>
      </c>
      <c r="C34" s="93" t="s">
        <v>148</v>
      </c>
      <c r="D34" s="470" t="s">
        <v>181</v>
      </c>
      <c r="E34" s="408" t="s">
        <v>165</v>
      </c>
      <c r="F34" s="409" t="s">
        <v>165</v>
      </c>
      <c r="G34" s="201" t="s">
        <v>165</v>
      </c>
      <c r="I34" s="408" t="s">
        <v>165</v>
      </c>
      <c r="J34" s="409" t="s">
        <v>165</v>
      </c>
      <c r="K34" s="201" t="s">
        <v>165</v>
      </c>
      <c r="M34" s="408" t="s">
        <v>165</v>
      </c>
      <c r="N34" s="409" t="s">
        <v>165</v>
      </c>
      <c r="O34" s="201" t="s">
        <v>165</v>
      </c>
    </row>
    <row r="35" spans="1:15" ht="165.6">
      <c r="A35" s="56" t="s">
        <v>159</v>
      </c>
      <c r="B35" s="93" t="s">
        <v>335</v>
      </c>
      <c r="C35" s="93" t="s">
        <v>148</v>
      </c>
      <c r="D35" s="469" t="s">
        <v>681</v>
      </c>
      <c r="E35" s="398"/>
      <c r="F35" s="406">
        <f>+MIN(Anexos!$Q$106:$Q$200)</f>
        <v>0.56363636363636405</v>
      </c>
      <c r="G35" s="90" t="str">
        <f>+IF(AND(ISBLANK(E35),ISBLANK(F35)),"Introducir Meta e Resultado",IF(ISBLANK(E35),"Introducir Meta",IF(ISBLANK(F35),"Introducir Resultado",IF(F35&gt;=E35,"Meta Conseguida","Meta Non Conseguida"))))</f>
        <v>Introducir Meta</v>
      </c>
      <c r="H35" s="296"/>
      <c r="I35" s="398">
        <v>0.5</v>
      </c>
      <c r="J35" s="406">
        <f>+MIN(Anexos!$AQ$106:$AQ$200)</f>
        <v>0</v>
      </c>
      <c r="K35" s="90" t="str">
        <f>+IF(AND(ISBLANK(I35),ISBLANK(J35)),"Introducir Meta e Resultado",IF(ISBLANK(I35),"Introducir Meta",IF(ISBLANK(J35),"Introducir Resultado",IF(J35&gt;=I35,"Meta Conseguida","Meta Non Conseguida"))))</f>
        <v>Meta Non Conseguida</v>
      </c>
      <c r="M35" s="398"/>
      <c r="N35" s="406">
        <f>+MIN(Anexos!$BQ$106:$BQ$200)</f>
        <v>0</v>
      </c>
      <c r="O35" s="90" t="str">
        <f>+IF(AND(ISBLANK(M35),ISBLANK(N35)),"Introducir Meta e Resultado",IF(ISBLANK(M35),"Introducir Meta",IF(ISBLANK(N35),"Introducir Resultado",IF(N35&gt;=M35,"Meta Conseguida","Meta Non Conseguida"))))</f>
        <v>Introducir Meta</v>
      </c>
    </row>
    <row r="36" spans="1:15" ht="165.6">
      <c r="A36" s="57" t="s">
        <v>160</v>
      </c>
      <c r="B36" s="94" t="s">
        <v>708</v>
      </c>
      <c r="C36" s="94" t="s">
        <v>148</v>
      </c>
      <c r="D36" s="471" t="s">
        <v>679</v>
      </c>
      <c r="E36" s="410"/>
      <c r="F36" s="505">
        <f>Anexos!$U$103</f>
        <v>0.66666666666666663</v>
      </c>
      <c r="G36" s="90" t="str">
        <f>+IF(AND(ISBLANK(E36),ISBLANK(F36)),"Introducir Meta e Resultado",IF(ISBLANK(E36),"Introducir Meta",IF(ISBLANK(F36),"Introducir Resultado",IF(F36&gt;=E36,"Meta Conseguida","Meta Non Conseguida"))))</f>
        <v>Introducir Meta</v>
      </c>
      <c r="H36" s="296"/>
      <c r="I36" s="532">
        <v>0.6</v>
      </c>
      <c r="J36" s="505">
        <f>Anexos!$AU$103</f>
        <v>0</v>
      </c>
      <c r="K36" s="90" t="str">
        <f>+IF(AND(ISBLANK(I36),ISBLANK(J36)),"Introducir Meta e Resultado",IF(ISBLANK(I36),"Introducir Meta",IF(ISBLANK(J36),"Introducir Resultado",IF(J36&gt;=I36,"Meta Conseguida","Meta Non Conseguida"))))</f>
        <v>Meta Non Conseguida</v>
      </c>
      <c r="M36" s="410"/>
      <c r="N36" s="505">
        <f>Anexos!$BU$103</f>
        <v>0</v>
      </c>
      <c r="O36" s="90" t="str">
        <f>+IF(AND(ISBLANK(M36),ISBLANK(N36)),"Introducir Meta e Resultado",IF(ISBLANK(M36),"Introducir Meta",IF(ISBLANK(N36),"Introducir Resultado",IF(N36&gt;=M36,"Meta Conseguida","Meta Non Conseguida"))))</f>
        <v>Introducir Meta</v>
      </c>
    </row>
    <row r="37" spans="1:15" ht="110.4">
      <c r="A37" s="105" t="s">
        <v>15</v>
      </c>
      <c r="B37" s="99" t="s">
        <v>91</v>
      </c>
      <c r="C37" s="99" t="s">
        <v>321</v>
      </c>
      <c r="D37" s="468" t="s">
        <v>361</v>
      </c>
      <c r="E37" s="440">
        <f>+COUNTA(E38:E40)</f>
        <v>3</v>
      </c>
      <c r="F37" s="441">
        <f>+COUNTIF(G38:G40,"Meta Conseguida")</f>
        <v>0</v>
      </c>
      <c r="G37" s="92" t="str">
        <f>+IF(F37=0,"Ningunha Meta Alcanzada",IF(F37&gt;=E37,"Meta Totalmente Alcanzada",IF(F37&gt;0,"Meta Parcialmente Alcanzada")))</f>
        <v>Ningunha Meta Alcanzada</v>
      </c>
      <c r="H37" s="296"/>
      <c r="I37" s="440">
        <f>+COUNTA(I38:I40)</f>
        <v>3</v>
      </c>
      <c r="J37" s="441">
        <f>+COUNTIF(K38:K40,"Meta Conseguida")</f>
        <v>0</v>
      </c>
      <c r="K37" s="92" t="str">
        <f>+IF(J37=0,"Ningunha Meta Alcanzada",IF(J37&gt;=I37,"Meta Totalmente Alcanzada",IF(J37&gt;0,"Meta Parcialmente Alcanzada")))</f>
        <v>Ningunha Meta Alcanzada</v>
      </c>
      <c r="M37" s="440">
        <f>+COUNTA(M38:M40)</f>
        <v>0</v>
      </c>
      <c r="N37" s="441">
        <f>+COUNTIF(O38:O40,"Meta Conseguida")</f>
        <v>0</v>
      </c>
      <c r="O37" s="92" t="str">
        <f>+IF(N37=0,"Ningunha Meta Alcanzada",IF(N37&gt;=M37,"Meta Totalmente Alcanzada",IF(N37&gt;0,"Meta Parcialmente Alcanzada")))</f>
        <v>Ningunha Meta Alcanzada</v>
      </c>
    </row>
    <row r="38" spans="1:15" ht="110.4">
      <c r="A38" s="56" t="s">
        <v>92</v>
      </c>
      <c r="B38" s="93" t="s">
        <v>168</v>
      </c>
      <c r="C38" s="93" t="s">
        <v>321</v>
      </c>
      <c r="D38" s="469" t="s">
        <v>510</v>
      </c>
      <c r="E38" s="398">
        <v>1.05</v>
      </c>
      <c r="F38" s="406">
        <v>0.73611111111111105</v>
      </c>
      <c r="G38" s="90" t="str">
        <f>+IF(AND(ISBLANK(E38),ISBLANK(F38)),"Introducir Meta e Resultado",IF(ISBLANK(E38),"Introducir Meta",IF(ISBLANK(F38),"Introducir Resultado",IF(F38&gt;=E38,"Meta Conseguida","Meta Non Conseguida"))))</f>
        <v>Meta Non Conseguida</v>
      </c>
      <c r="I38" s="398">
        <v>1.05</v>
      </c>
      <c r="J38" s="406"/>
      <c r="K38" s="90" t="str">
        <f>+IF(AND(ISBLANK(I38),ISBLANK(J38)),"Introducir Meta e Resultado",IF(ISBLANK(I38),"Introducir Meta",IF(ISBLANK(J38),"Introducir Resultado",IF(J38&gt;=I38,"Meta Conseguida","Meta Non Conseguida"))))</f>
        <v>Introducir Resultado</v>
      </c>
      <c r="M38" s="398"/>
      <c r="N38" s="406"/>
      <c r="O38" s="90" t="str">
        <f>+IF(AND(ISBLANK(M38),ISBLANK(N38)),"Introducir Meta e Resultado",IF(ISBLANK(M38),"Introducir Meta",IF(ISBLANK(N38),"Introducir Resultado",IF(N38&gt;=M38,"Meta Conseguida","Meta Non Conseguida"))))</f>
        <v>Introducir Meta e Resultado</v>
      </c>
    </row>
    <row r="39" spans="1:15" ht="110.4">
      <c r="A39" s="56" t="s">
        <v>93</v>
      </c>
      <c r="B39" s="93" t="s">
        <v>169</v>
      </c>
      <c r="C39" s="93" t="s">
        <v>321</v>
      </c>
      <c r="D39" s="469" t="s">
        <v>510</v>
      </c>
      <c r="E39" s="398">
        <v>0.95</v>
      </c>
      <c r="F39" s="406">
        <v>0.75</v>
      </c>
      <c r="G39" s="90" t="str">
        <f>+IF(AND(ISBLANK(E39),ISBLANK(F39)),"Introducir Meta e Resultado",IF(ISBLANK(E39),"Introducir Meta",IF(ISBLANK(F39),"Introducir Resultado",IF(F39&gt;=E39,"Meta Conseguida","Meta Non Conseguida"))))</f>
        <v>Meta Non Conseguida</v>
      </c>
      <c r="I39" s="398">
        <v>0.95</v>
      </c>
      <c r="J39" s="406"/>
      <c r="K39" s="90" t="str">
        <f>+IF(AND(ISBLANK(I39),ISBLANK(J39)),"Introducir Meta e Resultado",IF(ISBLANK(I39),"Introducir Meta",IF(ISBLANK(J39),"Introducir Resultado",IF(J39&gt;=I39,"Meta Conseguida","Meta Non Conseguida"))))</f>
        <v>Introducir Resultado</v>
      </c>
      <c r="M39" s="398"/>
      <c r="N39" s="406"/>
      <c r="O39" s="90" t="str">
        <f>+IF(AND(ISBLANK(M39),ISBLANK(N39)),"Introducir Meta e Resultado",IF(ISBLANK(M39),"Introducir Meta",IF(ISBLANK(N39),"Introducir Resultado",IF(N39&gt;=M39,"Meta Conseguida","Meta Non Conseguida"))))</f>
        <v>Introducir Meta e Resultado</v>
      </c>
    </row>
    <row r="40" spans="1:15" ht="110.4">
      <c r="A40" s="56" t="s">
        <v>94</v>
      </c>
      <c r="B40" s="93" t="s">
        <v>170</v>
      </c>
      <c r="C40" s="93" t="s">
        <v>321</v>
      </c>
      <c r="D40" s="469" t="s">
        <v>511</v>
      </c>
      <c r="E40" s="398">
        <v>0.9</v>
      </c>
      <c r="F40" s="406">
        <v>0.86792452830188704</v>
      </c>
      <c r="G40" s="90" t="str">
        <f>+IF(AND(ISBLANK(E40),ISBLANK(F40)),"Introducir Meta e Resultado",IF(ISBLANK(E40),"Introducir Meta",IF(ISBLANK(F40),"Introducir Resultado",IF(F40&gt;=E40,"Meta Conseguida","Meta Non Conseguida"))))</f>
        <v>Meta Non Conseguida</v>
      </c>
      <c r="I40" s="398">
        <v>0.9</v>
      </c>
      <c r="J40" s="406"/>
      <c r="K40" s="90" t="str">
        <f>+IF(AND(ISBLANK(I40),ISBLANK(J40)),"Introducir Meta e Resultado",IF(ISBLANK(I40),"Introducir Meta",IF(ISBLANK(J40),"Introducir Resultado",IF(J40&gt;=I40,"Meta Conseguida","Meta Non Conseguida"))))</f>
        <v>Introducir Resultado</v>
      </c>
      <c r="M40" s="398"/>
      <c r="N40" s="406"/>
      <c r="O40" s="90" t="str">
        <f>+IF(AND(ISBLANK(M40),ISBLANK(N40)),"Introducir Meta e Resultado",IF(ISBLANK(M40),"Introducir Meta",IF(ISBLANK(N40),"Introducir Resultado",IF(N40&gt;=M40,"Meta Conseguida","Meta Non Conseguida"))))</f>
        <v>Introducir Meta e Resultado</v>
      </c>
    </row>
    <row r="41" spans="1:15" ht="165.6">
      <c r="A41" s="106" t="s">
        <v>18</v>
      </c>
      <c r="B41" s="107" t="s">
        <v>39</v>
      </c>
      <c r="C41" s="107" t="s">
        <v>148</v>
      </c>
      <c r="D41" s="472" t="s">
        <v>683</v>
      </c>
      <c r="E41" s="411" t="s">
        <v>165</v>
      </c>
      <c r="F41" s="412">
        <v>0.2</v>
      </c>
      <c r="G41" s="95" t="str">
        <f>+IF(ISBLANK(F41),"Introducir Resultado","Indicador Completado")</f>
        <v>Indicador Completado</v>
      </c>
      <c r="H41" s="296"/>
      <c r="I41" s="411" t="s">
        <v>165</v>
      </c>
      <c r="J41" s="412"/>
      <c r="K41" s="95" t="str">
        <f>+IF(ISBLANK(J41),"Introducir Resultado","Indicador Completado")</f>
        <v>Introducir Resultado</v>
      </c>
      <c r="M41" s="411" t="s">
        <v>165</v>
      </c>
      <c r="N41" s="412"/>
      <c r="O41" s="95" t="str">
        <f>+IF(ISBLANK(N41),"Introducir Resultado","Indicador Completado")</f>
        <v>Introducir Resultado</v>
      </c>
    </row>
    <row r="42" spans="1:15" ht="124.2">
      <c r="A42" s="106" t="s">
        <v>19</v>
      </c>
      <c r="B42" s="107" t="s">
        <v>129</v>
      </c>
      <c r="C42" s="107" t="s">
        <v>11</v>
      </c>
      <c r="D42" s="473" t="s">
        <v>336</v>
      </c>
      <c r="E42" s="413" t="s">
        <v>165</v>
      </c>
      <c r="F42" s="414" t="s">
        <v>165</v>
      </c>
      <c r="G42" s="178" t="s">
        <v>165</v>
      </c>
      <c r="H42" s="296"/>
      <c r="I42" s="413" t="s">
        <v>165</v>
      </c>
      <c r="J42" s="414" t="s">
        <v>165</v>
      </c>
      <c r="K42" s="178" t="s">
        <v>165</v>
      </c>
      <c r="M42" s="413" t="s">
        <v>165</v>
      </c>
      <c r="N42" s="414" t="s">
        <v>165</v>
      </c>
      <c r="O42" s="178" t="s">
        <v>165</v>
      </c>
    </row>
    <row r="43" spans="1:15" s="53" customFormat="1" ht="18.75" customHeight="1">
      <c r="A43" s="175"/>
      <c r="B43" s="23"/>
      <c r="C43" s="23"/>
      <c r="D43" s="474"/>
      <c r="E43" s="366"/>
      <c r="F43" s="415"/>
      <c r="G43" s="27"/>
      <c r="H43" s="2"/>
      <c r="I43" s="366"/>
      <c r="J43" s="415"/>
      <c r="K43" s="27"/>
      <c r="L43" s="2"/>
      <c r="M43" s="366"/>
      <c r="N43" s="415"/>
      <c r="O43" s="27"/>
    </row>
    <row r="44" spans="1:15" ht="18.75" customHeight="1">
      <c r="A44" s="58" t="s">
        <v>20</v>
      </c>
      <c r="B44" s="37"/>
      <c r="C44" s="37"/>
      <c r="D44" s="475"/>
      <c r="E44" s="368"/>
      <c r="F44" s="368"/>
      <c r="G44" s="39"/>
      <c r="H44" s="53"/>
      <c r="I44" s="368"/>
      <c r="J44" s="368"/>
      <c r="K44" s="39"/>
      <c r="L44" s="53"/>
      <c r="M44" s="368"/>
      <c r="N44" s="368"/>
      <c r="O44" s="39"/>
    </row>
    <row r="45" spans="1:15" ht="15.75" customHeight="1">
      <c r="A45" s="175"/>
      <c r="B45" s="176"/>
      <c r="C45" s="176"/>
      <c r="D45" s="476"/>
      <c r="E45" s="415"/>
      <c r="F45" s="415"/>
      <c r="G45" s="27"/>
      <c r="I45" s="415"/>
      <c r="J45" s="415"/>
      <c r="K45" s="27"/>
      <c r="M45" s="415"/>
      <c r="N45" s="415"/>
      <c r="O45" s="27"/>
    </row>
    <row r="46" spans="1:15" ht="69">
      <c r="A46" s="105" t="s">
        <v>130</v>
      </c>
      <c r="B46" s="99" t="s">
        <v>337</v>
      </c>
      <c r="C46" s="99" t="s">
        <v>44</v>
      </c>
      <c r="D46" s="477" t="s">
        <v>362</v>
      </c>
      <c r="E46" s="442">
        <f>+COUNTA(E47:E51)</f>
        <v>4</v>
      </c>
      <c r="F46" s="441">
        <f>+COUNTIF(G47:G51,"Meta Conseguida")</f>
        <v>4</v>
      </c>
      <c r="G46" s="92" t="str">
        <f>+IF(F46=0,"Ningunha Meta Alcanzada",IF(F46&gt;=E46,"Meta Totalmente Alcanzada",IF(F46&gt;0,"Meta Parcialmente Alcanzada")))</f>
        <v>Meta Totalmente Alcanzada</v>
      </c>
      <c r="H46" s="296"/>
      <c r="I46" s="442">
        <f>+COUNTA(I47:I51)</f>
        <v>5</v>
      </c>
      <c r="J46" s="441">
        <f>+COUNTIF(K47:K51,"Meta Conseguida")</f>
        <v>0</v>
      </c>
      <c r="K46" s="92" t="str">
        <f>+IF(J46=0,"Ningunha Meta Alcanzada",IF(J46&gt;=I46,"Meta Totalmente Alcanzada",IF(J46&gt;0,"Meta Parcialmente Alcanzada")))</f>
        <v>Ningunha Meta Alcanzada</v>
      </c>
      <c r="M46" s="442">
        <f>+COUNTA(M47:M51)</f>
        <v>0</v>
      </c>
      <c r="N46" s="441">
        <f>+COUNTIF(O47:O51,"Meta Conseguida")</f>
        <v>0</v>
      </c>
      <c r="O46" s="92" t="str">
        <f>+IF(N46=0,"Ningunha Meta Alcanzada",IF(N46&gt;=M46,"Meta Totalmente Alcanzada",IF(N46&gt;0,"Meta Parcialmente Alcanzada")))</f>
        <v>Ningunha Meta Alcanzada</v>
      </c>
    </row>
    <row r="47" spans="1:15" ht="82.8">
      <c r="A47" s="59" t="s">
        <v>131</v>
      </c>
      <c r="B47" s="93" t="s">
        <v>208</v>
      </c>
      <c r="C47" s="93" t="s">
        <v>44</v>
      </c>
      <c r="D47" s="478" t="s">
        <v>512</v>
      </c>
      <c r="E47" s="506">
        <v>3</v>
      </c>
      <c r="F47" s="507">
        <v>3.0948275862068964</v>
      </c>
      <c r="G47" s="90" t="str">
        <f>+IF(AND(ISBLANK(E47),ISBLANK(F47)),"Introducir Meta e Resultado",IF(ISBLANK(E47),"Introducir Meta",IF(ISBLANK(F47),"Introducir Resultado",IF(F47&gt;=E47,"Meta Conseguida","Meta Non Conseguida"))))</f>
        <v>Meta Conseguida</v>
      </c>
      <c r="H47" s="296"/>
      <c r="I47" s="506">
        <v>3</v>
      </c>
      <c r="J47" s="381"/>
      <c r="K47" s="90" t="str">
        <f>+IF(AND(ISBLANK(I47),ISBLANK(J47)),"Introducir Meta e Resultado",IF(ISBLANK(I47),"Introducir Meta",IF(ISBLANK(J47),"Introducir Resultado",IF(J47&gt;=I47,"Meta Conseguida","Meta Non Conseguida"))))</f>
        <v>Introducir Resultado</v>
      </c>
      <c r="M47" s="380"/>
      <c r="N47" s="381"/>
      <c r="O47" s="90" t="str">
        <f>+IF(AND(ISBLANK(M47),ISBLANK(N47)),"Introducir Meta e Resultado",IF(ISBLANK(M47),"Introducir Meta",IF(ISBLANK(N47),"Introducir Resultado",IF(N47&gt;=M47,"Meta Conseguida","Meta Non Conseguida"))))</f>
        <v>Introducir Meta e Resultado</v>
      </c>
    </row>
    <row r="48" spans="1:15" ht="110.4">
      <c r="A48" s="59" t="s">
        <v>132</v>
      </c>
      <c r="B48" s="93" t="s">
        <v>199</v>
      </c>
      <c r="C48" s="93" t="s">
        <v>44</v>
      </c>
      <c r="D48" s="478" t="s">
        <v>513</v>
      </c>
      <c r="E48" s="508">
        <v>3</v>
      </c>
      <c r="F48" s="507">
        <v>4.348958333333333</v>
      </c>
      <c r="G48" s="90" t="str">
        <f>+IF(AND(ISBLANK(E48),ISBLANK(F48)),"Introducir Meta e Resultado",IF(ISBLANK(E48),"Introducir Meta",IF(ISBLANK(F48),"Introducir Resultado",IF(F48&gt;=E48,"Meta Conseguida","Meta Non Conseguida"))))</f>
        <v>Meta Conseguida</v>
      </c>
      <c r="H48" s="296"/>
      <c r="I48" s="508">
        <v>3</v>
      </c>
      <c r="J48" s="507"/>
      <c r="K48" s="90" t="str">
        <f>+IF(AND(ISBLANK(I48),ISBLANK(J48)),"Introducir Meta e Resultado",IF(ISBLANK(I48),"Introducir Meta",IF(ISBLANK(J48),"Introducir Resultado",IF(J48&gt;=I48,"Meta Conseguida","Meta Non Conseguida"))))</f>
        <v>Introducir Resultado</v>
      </c>
      <c r="M48" s="508"/>
      <c r="N48" s="507"/>
      <c r="O48" s="90" t="str">
        <f>+IF(AND(ISBLANK(M48),ISBLANK(N48)),"Introducir Meta e Resultado",IF(ISBLANK(M48),"Introducir Meta",IF(ISBLANK(N48),"Introducir Resultado",IF(N48&gt;=M48,"Meta Conseguida","Meta Non Conseguida"))))</f>
        <v>Introducir Meta e Resultado</v>
      </c>
    </row>
    <row r="49" spans="1:15" ht="82.8">
      <c r="A49" s="59" t="s">
        <v>133</v>
      </c>
      <c r="B49" s="93" t="s">
        <v>338</v>
      </c>
      <c r="C49" s="93" t="s">
        <v>44</v>
      </c>
      <c r="D49" s="478" t="s">
        <v>514</v>
      </c>
      <c r="E49" s="508">
        <v>3.5</v>
      </c>
      <c r="F49" s="507">
        <v>3.8268398268398269</v>
      </c>
      <c r="G49" s="90" t="str">
        <f>+IF(AND(ISBLANK(E49),ISBLANK(F49)),"Introducir Meta e Resultado",IF(ISBLANK(E49),"Introducir Meta",IF(ISBLANK(F49),"Introducir Resultado",IF(F49&gt;=E49,"Meta Conseguida","Meta Non Conseguida"))))</f>
        <v>Meta Conseguida</v>
      </c>
      <c r="H49" s="296"/>
      <c r="I49" s="508">
        <v>3.5</v>
      </c>
      <c r="J49" s="507"/>
      <c r="K49" s="90" t="str">
        <f>+IF(AND(ISBLANK(I49),ISBLANK(J49)),"Introducir Meta e Resultado",IF(ISBLANK(I49),"Introducir Meta",IF(ISBLANK(J49),"Introducir Resultado",IF(J49&gt;=I49,"Meta Conseguida","Meta Non Conseguida"))))</f>
        <v>Introducir Resultado</v>
      </c>
      <c r="M49" s="508"/>
      <c r="N49" s="507"/>
      <c r="O49" s="90" t="str">
        <f>+IF(AND(ISBLANK(M49),ISBLANK(N49)),"Introducir Meta e Resultado",IF(ISBLANK(M49),"Introducir Meta",IF(ISBLANK(N49),"Introducir Resultado",IF(N49&gt;=M49,"Meta Conseguida","Meta Non Conseguida"))))</f>
        <v>Introducir Meta e Resultado</v>
      </c>
    </row>
    <row r="50" spans="1:15" ht="110.4">
      <c r="A50" s="59" t="s">
        <v>134</v>
      </c>
      <c r="B50" s="93" t="s">
        <v>389</v>
      </c>
      <c r="C50" s="93" t="s">
        <v>44</v>
      </c>
      <c r="D50" s="479" t="s">
        <v>515</v>
      </c>
      <c r="E50" s="508"/>
      <c r="F50" s="507">
        <v>3.5172413793103448</v>
      </c>
      <c r="G50" s="90" t="str">
        <f>+IF(AND(ISBLANK(E50),ISBLANK(F50)),"Introducir Meta e Resultado",IF(ISBLANK(E50),"Introducir Meta",IF(ISBLANK(F50),"Introducir Resultado",IF(F50&gt;=E50,"Meta Conseguida","Meta Non Conseguida"))))</f>
        <v>Introducir Meta</v>
      </c>
      <c r="H50" s="296"/>
      <c r="I50" s="508">
        <v>3.5</v>
      </c>
      <c r="J50" s="507"/>
      <c r="K50" s="90" t="str">
        <f>+IF(AND(ISBLANK(I50),ISBLANK(J50)),"Introducir Meta e Resultado",IF(ISBLANK(I50),"Introducir Meta",IF(ISBLANK(J50),"Introducir Resultado",IF(J50&gt;=I50,"Meta Conseguida","Meta Non Conseguida"))))</f>
        <v>Introducir Resultado</v>
      </c>
      <c r="M50" s="508"/>
      <c r="N50" s="507"/>
      <c r="O50" s="90" t="str">
        <f>+IF(AND(ISBLANK(M50),ISBLANK(N50)),"Introducir Meta e Resultado",IF(ISBLANK(M50),"Introducir Meta",IF(ISBLANK(N50),"Introducir Resultado",IF(N50&gt;=M50,"Meta Conseguida","Meta Non Conseguida"))))</f>
        <v>Introducir Meta e Resultado</v>
      </c>
    </row>
    <row r="51" spans="1:15" ht="82.8">
      <c r="A51" s="60" t="s">
        <v>498</v>
      </c>
      <c r="B51" s="94" t="s">
        <v>499</v>
      </c>
      <c r="C51" s="94" t="s">
        <v>44</v>
      </c>
      <c r="D51" s="479" t="s">
        <v>516</v>
      </c>
      <c r="E51" s="509">
        <v>3</v>
      </c>
      <c r="F51" s="510" t="s">
        <v>500</v>
      </c>
      <c r="G51" s="91" t="str">
        <f>+IF(AND(ISBLANK(E51),ISBLANK(F51)),"Introducir Meta e Resultado",IF(ISBLANK(E51),"Introducir Meta",IF(ISBLANK(F51),"Introducir Resultado",IF(F51&gt;=E51,"Meta Conseguida","Meta Non Conseguida"))))</f>
        <v>Meta Conseguida</v>
      </c>
      <c r="H51" s="296"/>
      <c r="I51" s="509">
        <v>3</v>
      </c>
      <c r="J51" s="510"/>
      <c r="K51" s="91" t="str">
        <f>+IF(AND(ISBLANK(I51),ISBLANK(J51)),"Introducir Meta e Resultado",IF(ISBLANK(I51),"Introducir Meta",IF(ISBLANK(J51),"Introducir Resultado",IF(J51&gt;=I51,"Meta Conseguida","Meta Non Conseguida"))))</f>
        <v>Introducir Resultado</v>
      </c>
      <c r="M51" s="509"/>
      <c r="N51" s="510"/>
      <c r="O51" s="91" t="str">
        <f>+IF(AND(ISBLANK(M51),ISBLANK(N51)),"Introducir Meta e Resultado",IF(ISBLANK(M51),"Introducir Meta",IF(ISBLANK(N51),"Introducir Resultado",IF(N51&gt;=M51,"Meta Conseguida","Meta Non Conseguida"))))</f>
        <v>Introducir Meta e Resultado</v>
      </c>
    </row>
    <row r="52" spans="1:15" ht="165.6">
      <c r="A52" s="106" t="s">
        <v>97</v>
      </c>
      <c r="B52" s="107" t="s">
        <v>40</v>
      </c>
      <c r="C52" s="107" t="s">
        <v>148</v>
      </c>
      <c r="D52" s="472" t="s">
        <v>517</v>
      </c>
      <c r="E52" s="514">
        <v>0.2</v>
      </c>
      <c r="F52" s="515">
        <v>0.29729729729729698</v>
      </c>
      <c r="G52" s="95" t="str">
        <f>+IF(AND(ISBLANK(E52),ISBLANK(F52)),"Introducir Meta e Resultado",IF(ISBLANK(E52),"Introducir Meta",IF(ISBLANK(F52),"Introducir Resultado",IF(F52&lt;=E52,"Meta Conseguida","Meta Non Conseguida"))))</f>
        <v>Meta Non Conseguida</v>
      </c>
      <c r="H52" s="296"/>
      <c r="I52" s="521">
        <v>0.2</v>
      </c>
      <c r="J52" s="365"/>
      <c r="K52" s="95" t="str">
        <f>+IF(AND(ISBLANK(I52),ISBLANK(J52)),"Introducir Meta e Resultado",IF(ISBLANK(I52),"Introducir Meta",IF(ISBLANK(J52),"Introducir Resultado",IF(J52&lt;=I52,"Meta Conseguida","Meta Non Conseguida"))))</f>
        <v>Introducir Resultado</v>
      </c>
      <c r="M52" s="419"/>
      <c r="N52" s="365"/>
      <c r="O52" s="95" t="str">
        <f>+IF(AND(ISBLANK(M52),ISBLANK(N52)),"Introducir Meta e Resultado",IF(ISBLANK(M52),"Introducir Meta",IF(ISBLANK(N52),"Introducir Resultado",IF(N52&lt;=M52,"Meta Conseguida","Meta Non Conseguida"))))</f>
        <v>Introducir Meta e Resultado</v>
      </c>
    </row>
    <row r="53" spans="1:15" ht="165.6">
      <c r="A53" s="106" t="s">
        <v>98</v>
      </c>
      <c r="B53" s="107" t="s">
        <v>41</v>
      </c>
      <c r="C53" s="107" t="s">
        <v>148</v>
      </c>
      <c r="D53" s="472" t="s">
        <v>518</v>
      </c>
      <c r="E53" s="514"/>
      <c r="F53" s="515">
        <v>4.0540540540540501E-2</v>
      </c>
      <c r="G53" s="95" t="str">
        <f>+IF(AND(ISBLANK(E53),ISBLANK(F53)),"Introducir Meta e Resultado",IF(ISBLANK(E53),"Introducir Meta",IF(ISBLANK(F53),"Introducir Resultado",IF(F53&lt;=E53,"Meta Conseguida","Meta Non Conseguida"))))</f>
        <v>Introducir Meta</v>
      </c>
      <c r="H53" s="296"/>
      <c r="I53" s="419">
        <v>4.4999999999999998E-2</v>
      </c>
      <c r="J53" s="365"/>
      <c r="K53" s="95" t="str">
        <f>+IF(AND(ISBLANK(I53),ISBLANK(J53)),"Introducir Meta e Resultado",IF(ISBLANK(I53),"Introducir Meta",IF(ISBLANK(J53),"Introducir Resultado",IF(J53&lt;=I53,"Meta Conseguida","Meta Non Conseguida"))))</f>
        <v>Introducir Resultado</v>
      </c>
      <c r="M53" s="419"/>
      <c r="N53" s="365"/>
      <c r="O53" s="95" t="str">
        <f>+IF(AND(ISBLANK(M53),ISBLANK(N53)),"Introducir Meta e Resultado",IF(ISBLANK(M53),"Introducir Meta",IF(ISBLANK(N53),"Introducir Resultado",IF(N53&lt;=M53,"Meta Conseguida","Meta Non Conseguida"))))</f>
        <v>Introducir Meta e Resultado</v>
      </c>
    </row>
    <row r="54" spans="1:15" ht="96.6">
      <c r="A54" s="105" t="s">
        <v>99</v>
      </c>
      <c r="B54" s="99" t="s">
        <v>21</v>
      </c>
      <c r="C54" s="99" t="s">
        <v>22</v>
      </c>
      <c r="D54" s="477" t="s">
        <v>363</v>
      </c>
      <c r="E54" s="516">
        <f>+COUNTA(E55:E58)</f>
        <v>2</v>
      </c>
      <c r="F54" s="517">
        <f>+COUNTIF(G55:G58,"Meta Conseguida")</f>
        <v>1</v>
      </c>
      <c r="G54" s="89" t="str">
        <f>+IF(F54=0,"Ningunha Meta Alcanzada",IF(F54&gt;=E54,"Meta Totalmente Alcanzada",IF(F54&gt;0,"Meta Parcialmente Alcanzada")))</f>
        <v>Meta Parcialmente Alcanzada</v>
      </c>
      <c r="H54" s="296"/>
      <c r="I54" s="442">
        <f>+COUNTA(I55:I58)</f>
        <v>4</v>
      </c>
      <c r="J54" s="441">
        <f>+COUNTIF(K55:K58,"Meta Conseguida")</f>
        <v>0</v>
      </c>
      <c r="K54" s="89" t="str">
        <f>+IF(J54=0,"Ningunha Meta Alcanzada",IF(J54&gt;=I54,"Meta Totalmente Alcanzada",IF(J54&gt;0,"Meta Parcialmente Alcanzada")))</f>
        <v>Ningunha Meta Alcanzada</v>
      </c>
      <c r="M54" s="442">
        <f>+COUNTA(M55:M58)</f>
        <v>0</v>
      </c>
      <c r="N54" s="441">
        <f>+COUNTIF(O55:O58,"Meta Conseguida")</f>
        <v>0</v>
      </c>
      <c r="O54" s="89" t="str">
        <f>+IF(N54=0,"Ningunha Meta Alcanzada",IF(N54&gt;=M54,"Meta Totalmente Alcanzada",IF(N54&gt;0,"Meta Parcialmente Alcanzada")))</f>
        <v>Ningunha Meta Alcanzada</v>
      </c>
    </row>
    <row r="55" spans="1:15" ht="96.6">
      <c r="A55" s="59" t="s">
        <v>113</v>
      </c>
      <c r="B55" s="93" t="s">
        <v>207</v>
      </c>
      <c r="C55" s="93" t="s">
        <v>22</v>
      </c>
      <c r="D55" s="478" t="s">
        <v>519</v>
      </c>
      <c r="E55" s="506">
        <v>3.5</v>
      </c>
      <c r="F55" s="507">
        <v>3.3333333333333335</v>
      </c>
      <c r="G55" s="90" t="str">
        <f t="shared" ref="G55:G63" si="1">+IF(AND(ISBLANK(E55),ISBLANK(F55)),"Introducir Meta e Resultado",IF(ISBLANK(E55),"Introducir Meta",IF(ISBLANK(F55),"Introducir Resultado",IF(F55&gt;=E55,"Meta Conseguida","Meta Non Conseguida"))))</f>
        <v>Meta Non Conseguida</v>
      </c>
      <c r="H55" s="296"/>
      <c r="I55" s="506">
        <v>3.5</v>
      </c>
      <c r="J55" s="507"/>
      <c r="K55" s="90" t="str">
        <f>+IF(AND(ISBLANK(I55),ISBLANK(J55)),"Introducir Meta e Resultado",IF(ISBLANK(I55),"Introducir Meta",IF(ISBLANK(J55),"Introducir Resultado",IF(J55&gt;=I55,"Meta Conseguida","Meta Non Conseguida"))))</f>
        <v>Introducir Resultado</v>
      </c>
      <c r="M55" s="506"/>
      <c r="N55" s="507"/>
      <c r="O55" s="90" t="str">
        <f>+IF(AND(ISBLANK(M55),ISBLANK(N55)),"Introducir Meta e Resultado",IF(ISBLANK(M55),"Introducir Meta",IF(ISBLANK(N55),"Introducir Resultado",IF(N55&gt;=M55,"Meta Conseguida","Meta Non Conseguida"))))</f>
        <v>Introducir Meta e Resultado</v>
      </c>
    </row>
    <row r="56" spans="1:15" ht="110.4">
      <c r="A56" s="59" t="s">
        <v>114</v>
      </c>
      <c r="B56" s="93" t="s">
        <v>198</v>
      </c>
      <c r="C56" s="93" t="s">
        <v>22</v>
      </c>
      <c r="D56" s="478" t="s">
        <v>520</v>
      </c>
      <c r="E56" s="506">
        <v>4</v>
      </c>
      <c r="F56" s="507">
        <v>4.5</v>
      </c>
      <c r="G56" s="90" t="str">
        <f t="shared" si="1"/>
        <v>Meta Conseguida</v>
      </c>
      <c r="H56" s="296"/>
      <c r="I56" s="506">
        <v>4</v>
      </c>
      <c r="J56" s="507"/>
      <c r="K56" s="90" t="str">
        <f>+IF(AND(ISBLANK(I56),ISBLANK(J56)),"Introducir Meta e Resultado",IF(ISBLANK(I56),"Introducir Meta",IF(ISBLANK(J56),"Introducir Resultado",IF(J56&gt;=I56,"Meta Conseguida","Meta Non Conseguida"))))</f>
        <v>Introducir Resultado</v>
      </c>
      <c r="M56" s="506"/>
      <c r="N56" s="507"/>
      <c r="O56" s="90" t="str">
        <f>+IF(AND(ISBLANK(M56),ISBLANK(N56)),"Introducir Meta e Resultado",IF(ISBLANK(M56),"Introducir Meta",IF(ISBLANK(N56),"Introducir Resultado",IF(N56&gt;=M56,"Meta Conseguida","Meta Non Conseguida"))))</f>
        <v>Introducir Meta e Resultado</v>
      </c>
    </row>
    <row r="57" spans="1:15" ht="96.6">
      <c r="A57" s="59" t="s">
        <v>115</v>
      </c>
      <c r="B57" s="93" t="s">
        <v>201</v>
      </c>
      <c r="C57" s="93" t="s">
        <v>22</v>
      </c>
      <c r="D57" s="478" t="s">
        <v>521</v>
      </c>
      <c r="E57" s="508"/>
      <c r="F57" s="507">
        <v>4.1081081081081079</v>
      </c>
      <c r="G57" s="90" t="str">
        <f t="shared" si="1"/>
        <v>Introducir Meta</v>
      </c>
      <c r="H57" s="296"/>
      <c r="I57" s="508">
        <v>3.5</v>
      </c>
      <c r="J57" s="507"/>
      <c r="K57" s="90" t="str">
        <f>+IF(AND(ISBLANK(I57),ISBLANK(J57)),"Introducir Meta e Resultado",IF(ISBLANK(I57),"Introducir Meta",IF(ISBLANK(J57),"Introducir Resultado",IF(J57&gt;=I57,"Meta Conseguida","Meta Non Conseguida"))))</f>
        <v>Introducir Resultado</v>
      </c>
      <c r="M57" s="508"/>
      <c r="N57" s="507"/>
      <c r="O57" s="90" t="str">
        <f>+IF(AND(ISBLANK(M57),ISBLANK(N57)),"Introducir Meta e Resultado",IF(ISBLANK(M57),"Introducir Meta",IF(ISBLANK(N57),"Introducir Resultado",IF(N57&gt;=M57,"Meta Conseguida","Meta Non Conseguida"))))</f>
        <v>Introducir Meta e Resultado</v>
      </c>
    </row>
    <row r="58" spans="1:15" ht="110.4">
      <c r="A58" s="60" t="s">
        <v>339</v>
      </c>
      <c r="B58" s="93" t="s">
        <v>390</v>
      </c>
      <c r="C58" s="94" t="s">
        <v>22</v>
      </c>
      <c r="D58" s="478" t="s">
        <v>522</v>
      </c>
      <c r="E58" s="509"/>
      <c r="F58" s="507">
        <v>3.5</v>
      </c>
      <c r="G58" s="91" t="str">
        <f t="shared" si="1"/>
        <v>Introducir Meta</v>
      </c>
      <c r="H58" s="296"/>
      <c r="I58" s="509">
        <v>3.5</v>
      </c>
      <c r="J58" s="507"/>
      <c r="K58" s="91" t="str">
        <f>+IF(AND(ISBLANK(I58),ISBLANK(J58)),"Introducir Meta e Resultado",IF(ISBLANK(I58),"Introducir Meta",IF(ISBLANK(J58),"Introducir Resultado",IF(J58&gt;=I58,"Meta Conseguida","Meta Non Conseguida"))))</f>
        <v>Introducir Resultado</v>
      </c>
      <c r="M58" s="509"/>
      <c r="N58" s="507"/>
      <c r="O58" s="91" t="str">
        <f>+IF(AND(ISBLANK(M58),ISBLANK(N58)),"Introducir Meta e Resultado",IF(ISBLANK(M58),"Introducir Meta",IF(ISBLANK(N58),"Introducir Resultado",IF(N58&gt;=M58,"Meta Conseguida","Meta Non Conseguida"))))</f>
        <v>Introducir Meta e Resultado</v>
      </c>
    </row>
    <row r="59" spans="1:15" ht="124.2">
      <c r="A59" s="105" t="s">
        <v>100</v>
      </c>
      <c r="B59" s="99" t="s">
        <v>340</v>
      </c>
      <c r="C59" s="99" t="s">
        <v>23</v>
      </c>
      <c r="D59" s="477" t="s">
        <v>391</v>
      </c>
      <c r="E59" s="518">
        <f>+COUNTA(E60:E63)</f>
        <v>2</v>
      </c>
      <c r="F59" s="517">
        <f>+COUNTIF(G60:G63,"Meta Conseguida")</f>
        <v>1</v>
      </c>
      <c r="G59" s="92" t="str">
        <f>+IF(F59=0,"Ningunha Meta Alcanzada",IF(F59=E59,"Meta Totalmente Alcanzada",IF(F59&gt;0,"Meta Parcialmente Alcanzada")))</f>
        <v>Meta Parcialmente Alcanzada</v>
      </c>
      <c r="H59" s="444"/>
      <c r="I59" s="443">
        <f>+COUNTA(I60:I63)</f>
        <v>4</v>
      </c>
      <c r="J59" s="441">
        <f>+COUNTIF(K60:K63,"Meta Conseguida")</f>
        <v>0</v>
      </c>
      <c r="K59" s="92" t="str">
        <f>+IF(J59=0,"Ningunha Meta Alcanzada",IF(J59=I59,"Meta Totalmente Alcanzada",IF(J59&gt;0,"Meta Parcialmente Alcanzada")))</f>
        <v>Ningunha Meta Alcanzada</v>
      </c>
      <c r="M59" s="443">
        <f>+COUNTA(M60:M63)</f>
        <v>0</v>
      </c>
      <c r="N59" s="441">
        <f>+COUNTIF(O60:O63,"Meta Conseguida")</f>
        <v>0</v>
      </c>
      <c r="O59" s="92" t="str">
        <f>+IF(N59=0,"Ningunha Meta Alcanzada",IF(N59=M59,"Meta Totalmente Alcanzada",IF(N59&gt;0,"Meta Parcialmente Alcanzada")))</f>
        <v>Ningunha Meta Alcanzada</v>
      </c>
    </row>
    <row r="60" spans="1:15" ht="110.4">
      <c r="A60" s="59" t="s">
        <v>116</v>
      </c>
      <c r="B60" s="93" t="s">
        <v>206</v>
      </c>
      <c r="C60" s="93" t="s">
        <v>23</v>
      </c>
      <c r="D60" s="478" t="s">
        <v>523</v>
      </c>
      <c r="E60" s="506">
        <v>3.5</v>
      </c>
      <c r="F60" s="507">
        <v>3</v>
      </c>
      <c r="G60" s="90" t="str">
        <f t="shared" si="1"/>
        <v>Meta Non Conseguida</v>
      </c>
      <c r="H60" s="296"/>
      <c r="I60" s="506">
        <v>3.5</v>
      </c>
      <c r="J60" s="507"/>
      <c r="K60" s="90" t="str">
        <f>+IF(AND(ISBLANK(I60),ISBLANK(J60)),"Introducir Meta e Resultado",IF(ISBLANK(I60),"Introducir Meta",IF(ISBLANK(J60),"Introducir Resultado",IF(J60&gt;=I60,"Meta Conseguida","Meta Non Conseguida"))))</f>
        <v>Introducir Resultado</v>
      </c>
      <c r="M60" s="506"/>
      <c r="N60" s="507"/>
      <c r="O60" s="90" t="str">
        <f>+IF(AND(ISBLANK(M60),ISBLANK(N60)),"Introducir Meta e Resultado",IF(ISBLANK(M60),"Introducir Meta",IF(ISBLANK(N60),"Introducir Resultado",IF(N60&gt;=M60,"Meta Conseguida","Meta Non Conseguida"))))</f>
        <v>Introducir Meta e Resultado</v>
      </c>
    </row>
    <row r="61" spans="1:15" ht="110.4">
      <c r="A61" s="59" t="s">
        <v>117</v>
      </c>
      <c r="B61" s="93" t="s">
        <v>376</v>
      </c>
      <c r="C61" s="93" t="s">
        <v>23</v>
      </c>
      <c r="D61" s="478" t="s">
        <v>524</v>
      </c>
      <c r="E61" s="506">
        <v>3.7</v>
      </c>
      <c r="F61" s="507">
        <v>4.5</v>
      </c>
      <c r="G61" s="90" t="str">
        <f t="shared" si="1"/>
        <v>Meta Conseguida</v>
      </c>
      <c r="H61" s="296"/>
      <c r="I61" s="506">
        <v>3.7</v>
      </c>
      <c r="J61" s="507"/>
      <c r="K61" s="90" t="str">
        <f>+IF(AND(ISBLANK(I61),ISBLANK(J61)),"Introducir Meta e Resultado",IF(ISBLANK(I61),"Introducir Meta",IF(ISBLANK(J61),"Introducir Resultado",IF(J61&gt;=I61,"Meta Conseguida","Meta Non Conseguida"))))</f>
        <v>Introducir Resultado</v>
      </c>
      <c r="M61" s="506"/>
      <c r="N61" s="507"/>
      <c r="O61" s="90" t="str">
        <f>+IF(AND(ISBLANK(M61),ISBLANK(N61)),"Introducir Meta e Resultado",IF(ISBLANK(M61),"Introducir Meta",IF(ISBLANK(N61),"Introducir Resultado",IF(N61&gt;=M61,"Meta Conseguida","Meta Non Conseguida"))))</f>
        <v>Introducir Meta e Resultado</v>
      </c>
    </row>
    <row r="62" spans="1:15" ht="110.4">
      <c r="A62" s="59" t="s">
        <v>342</v>
      </c>
      <c r="B62" s="93" t="s">
        <v>341</v>
      </c>
      <c r="C62" s="93" t="s">
        <v>23</v>
      </c>
      <c r="D62" s="478" t="s">
        <v>525</v>
      </c>
      <c r="E62" s="506"/>
      <c r="F62" s="507">
        <v>3.1538461538461537</v>
      </c>
      <c r="G62" s="90" t="str">
        <f t="shared" si="1"/>
        <v>Introducir Meta</v>
      </c>
      <c r="H62" s="296"/>
      <c r="I62" s="506">
        <v>3.5</v>
      </c>
      <c r="J62" s="507"/>
      <c r="K62" s="90" t="str">
        <f>+IF(AND(ISBLANK(I62),ISBLANK(J62)),"Introducir Meta e Resultado",IF(ISBLANK(I62),"Introducir Meta",IF(ISBLANK(J62),"Introducir Resultado",IF(J62&gt;=I62,"Meta Conseguida","Meta Non Conseguida"))))</f>
        <v>Introducir Resultado</v>
      </c>
      <c r="M62" s="506"/>
      <c r="N62" s="507"/>
      <c r="O62" s="90" t="str">
        <f>+IF(AND(ISBLANK(M62),ISBLANK(N62)),"Introducir Meta e Resultado",IF(ISBLANK(M62),"Introducir Meta",IF(ISBLANK(N62),"Introducir Resultado",IF(N62&gt;=M62,"Meta Conseguida","Meta Non Conseguida"))))</f>
        <v>Introducir Meta e Resultado</v>
      </c>
    </row>
    <row r="63" spans="1:15" ht="110.4">
      <c r="A63" s="60" t="s">
        <v>377</v>
      </c>
      <c r="B63" s="93" t="s">
        <v>343</v>
      </c>
      <c r="C63" s="94" t="s">
        <v>23</v>
      </c>
      <c r="D63" s="479" t="s">
        <v>526</v>
      </c>
      <c r="E63" s="506"/>
      <c r="F63" s="507">
        <v>2.6923076923076925</v>
      </c>
      <c r="G63" s="91" t="str">
        <f t="shared" si="1"/>
        <v>Introducir Meta</v>
      </c>
      <c r="H63" s="296"/>
      <c r="I63" s="506" t="s">
        <v>697</v>
      </c>
      <c r="J63" s="507"/>
      <c r="K63" s="91" t="str">
        <f>+IF(AND(ISBLANK(I63),ISBLANK(J63)),"Introducir Meta e Resultado",IF(ISBLANK(I63),"Introducir Meta",IF(ISBLANK(J63),"Introducir Resultado",IF(J63&gt;=I63,"Meta Conseguida","Meta Non Conseguida"))))</f>
        <v>Introducir Resultado</v>
      </c>
      <c r="M63" s="506"/>
      <c r="N63" s="507"/>
      <c r="O63" s="91" t="str">
        <f>+IF(AND(ISBLANK(M63),ISBLANK(N63)),"Introducir Meta e Resultado",IF(ISBLANK(M63),"Introducir Meta",IF(ISBLANK(N63),"Introducir Resultado",IF(N63&gt;=M63,"Meta Conseguida","Meta Non Conseguida"))))</f>
        <v>Introducir Meta e Resultado</v>
      </c>
    </row>
    <row r="64" spans="1:15" ht="110.4">
      <c r="A64" s="106" t="s">
        <v>152</v>
      </c>
      <c r="B64" s="107" t="s">
        <v>226</v>
      </c>
      <c r="C64" s="98" t="s">
        <v>24</v>
      </c>
      <c r="D64" s="463" t="s">
        <v>344</v>
      </c>
      <c r="E64" s="519"/>
      <c r="F64" s="515"/>
      <c r="G64" s="89" t="str">
        <f>+IF(AND(ISBLANK(E64),ISBLANK(F64)),"Introducir Meta e Resultado",IF(ISBLANK(E64),"Introducir Meta",IF(ISBLANK(F64),"Introducir Resultado",IF(F64&gt;=E64,"Meta Conseguida","Meta Non Conseguida"))))</f>
        <v>Introducir Meta e Resultado</v>
      </c>
      <c r="H64" s="298"/>
      <c r="I64" s="385">
        <v>0.2</v>
      </c>
      <c r="J64" s="365"/>
      <c r="K64" s="89" t="str">
        <f>+IF(AND(ISBLANK(I64),ISBLANK(J64)),"Introducir Meta e Resultado",IF(ISBLANK(I64),"Introducir Meta",IF(ISBLANK(J64),"Introducir Resultado",IF(J64&gt;=I64,"Meta Conseguida","Meta Non Conseguida"))))</f>
        <v>Introducir Resultado</v>
      </c>
      <c r="L64" s="3"/>
      <c r="M64" s="385"/>
      <c r="N64" s="365"/>
      <c r="O64" s="89" t="str">
        <f>+IF(AND(ISBLANK(M64),ISBLANK(N64)),"Introducir Meta e Resultado",IF(ISBLANK(M64),"Introducir Meta",IF(ISBLANK(N64),"Introducir Resultado",IF(N64&gt;=M64,"Meta Conseguida","Meta Non Conseguida"))))</f>
        <v>Introducir Meta e Resultado</v>
      </c>
    </row>
    <row r="65" spans="1:15" ht="69">
      <c r="A65" s="105" t="s">
        <v>101</v>
      </c>
      <c r="B65" s="99" t="s">
        <v>25</v>
      </c>
      <c r="C65" s="99" t="s">
        <v>162</v>
      </c>
      <c r="D65" s="477" t="s">
        <v>364</v>
      </c>
      <c r="E65" s="516">
        <f>+COUNTA(E66:E69)</f>
        <v>0</v>
      </c>
      <c r="F65" s="517">
        <f>+COUNTIF(G66:G69,"Meta Conseguida")</f>
        <v>0</v>
      </c>
      <c r="G65" s="92" t="str">
        <f>+IF(F65=0,"Ningunha Meta Alcanzada",IF(F65=E65,"Meta Totalmente Alcanzada",IF(F65&gt;0,"Meta Parcialmente Alcanzada")))</f>
        <v>Ningunha Meta Alcanzada</v>
      </c>
      <c r="H65" s="296"/>
      <c r="I65" s="442">
        <f>+COUNTA(I66:I69)</f>
        <v>4</v>
      </c>
      <c r="J65" s="441">
        <f>+COUNTIF(K66:K69,"Meta Conseguida")</f>
        <v>0</v>
      </c>
      <c r="K65" s="92" t="str">
        <f>+IF(J65=0,"Ningunha Meta Alcanzada",IF(J65=I65,"Meta Totalmente Alcanzada",IF(J65&gt;0,"Meta Parcialmente Alcanzada")))</f>
        <v>Ningunha Meta Alcanzada</v>
      </c>
      <c r="M65" s="442">
        <f>+COUNTA(M66:M69)</f>
        <v>0</v>
      </c>
      <c r="N65" s="441">
        <f>+COUNTIF(O66:O69,"Meta Conseguida")</f>
        <v>0</v>
      </c>
      <c r="O65" s="92" t="str">
        <f>+IF(N65=0,"Ningunha Meta Alcanzada",IF(N65=M65,"Meta Totalmente Alcanzada",IF(N65&gt;0,"Meta Parcialmente Alcanzada")))</f>
        <v>Ningunha Meta Alcanzada</v>
      </c>
    </row>
    <row r="66" spans="1:15" ht="96.6">
      <c r="A66" s="59" t="s">
        <v>118</v>
      </c>
      <c r="B66" s="93" t="s">
        <v>205</v>
      </c>
      <c r="C66" s="93" t="s">
        <v>162</v>
      </c>
      <c r="D66" s="478" t="s">
        <v>527</v>
      </c>
      <c r="E66" s="506"/>
      <c r="F66" s="507">
        <v>3.5</v>
      </c>
      <c r="G66" s="90" t="str">
        <f>+IF(AND(ISBLANK(E66),ISBLANK(F66)),"Introducir Meta e Resultado",IF(ISBLANK(E66),"Introducir Meta",IF(ISBLANK(F66),"Introducir Resultado",IF(F66&gt;=E66,"Meta Conseguida","Meta Non Conseguida"))))</f>
        <v>Introducir Meta</v>
      </c>
      <c r="H66" s="296"/>
      <c r="I66" s="506">
        <v>3.5</v>
      </c>
      <c r="J66" s="507"/>
      <c r="K66" s="90" t="str">
        <f>+IF(AND(ISBLANK(I66),ISBLANK(J66)),"Introducir Meta e Resultado",IF(ISBLANK(I66),"Introducir Meta",IF(ISBLANK(J66),"Introducir Resultado",IF(J66&gt;=I66,"Meta Conseguida","Meta Non Conseguida"))))</f>
        <v>Introducir Resultado</v>
      </c>
      <c r="M66" s="506"/>
      <c r="N66" s="507"/>
      <c r="O66" s="90" t="str">
        <f>+IF(AND(ISBLANK(M66),ISBLANK(N66)),"Introducir Meta e Resultado",IF(ISBLANK(M66),"Introducir Meta",IF(ISBLANK(N66),"Introducir Resultado",IF(N66&gt;=M66,"Meta Conseguida","Meta Non Conseguida"))))</f>
        <v>Introducir Meta e Resultado</v>
      </c>
    </row>
    <row r="67" spans="1:15" ht="124.2">
      <c r="A67" s="59" t="s">
        <v>119</v>
      </c>
      <c r="B67" s="93" t="s">
        <v>202</v>
      </c>
      <c r="C67" s="93" t="s">
        <v>162</v>
      </c>
      <c r="D67" s="478" t="s">
        <v>528</v>
      </c>
      <c r="E67" s="506"/>
      <c r="F67" s="507">
        <v>4.2962962962962967</v>
      </c>
      <c r="G67" s="90" t="str">
        <f>+IF(AND(ISBLANK(E67),ISBLANK(F67)),"Introducir Meta e Resultado",IF(ISBLANK(E67),"Introducir Meta",IF(ISBLANK(F67),"Introducir Resultado",IF(F67&gt;=E67,"Meta Conseguida","Meta Non Conseguida"))))</f>
        <v>Introducir Meta</v>
      </c>
      <c r="H67" s="296"/>
      <c r="I67" s="506">
        <v>4</v>
      </c>
      <c r="J67" s="507"/>
      <c r="K67" s="90" t="str">
        <f>+IF(AND(ISBLANK(I67),ISBLANK(J67)),"Introducir Meta e Resultado",IF(ISBLANK(I67),"Introducir Meta",IF(ISBLANK(J67),"Introducir Resultado",IF(J67&gt;=I67,"Meta Conseguida","Meta Non Conseguida"))))</f>
        <v>Introducir Resultado</v>
      </c>
      <c r="M67" s="506"/>
      <c r="N67" s="507"/>
      <c r="O67" s="90" t="str">
        <f>+IF(AND(ISBLANK(M67),ISBLANK(N67)),"Introducir Meta e Resultado",IF(ISBLANK(M67),"Introducir Meta",IF(ISBLANK(N67),"Introducir Resultado",IF(N67&gt;=M67,"Meta Conseguida","Meta Non Conseguida"))))</f>
        <v>Introducir Meta e Resultado</v>
      </c>
    </row>
    <row r="68" spans="1:15" ht="96.6">
      <c r="A68" s="59" t="s">
        <v>120</v>
      </c>
      <c r="B68" s="93" t="s">
        <v>203</v>
      </c>
      <c r="C68" s="93" t="s">
        <v>162</v>
      </c>
      <c r="D68" s="478" t="s">
        <v>529</v>
      </c>
      <c r="E68" s="506"/>
      <c r="F68" s="507">
        <v>4.115384615384615</v>
      </c>
      <c r="G68" s="90" t="str">
        <f>+IF(AND(ISBLANK(E68),ISBLANK(F68)),"Introducir Meta e Resultado",IF(ISBLANK(E68),"Introducir Meta",IF(ISBLANK(F68),"Introducir Resultado",IF(F68&gt;=E68,"Meta Conseguida","Meta Non Conseguida"))))</f>
        <v>Introducir Meta</v>
      </c>
      <c r="H68" s="296"/>
      <c r="I68" s="506">
        <v>3.5</v>
      </c>
      <c r="J68" s="507"/>
      <c r="K68" s="90" t="str">
        <f>+IF(AND(ISBLANK(I68),ISBLANK(J68)),"Introducir Meta e Resultado",IF(ISBLANK(I68),"Introducir Meta",IF(ISBLANK(J68),"Introducir Resultado",IF(J68&gt;=I68,"Meta Conseguida","Meta Non Conseguida"))))</f>
        <v>Introducir Resultado</v>
      </c>
      <c r="M68" s="506"/>
      <c r="N68" s="507"/>
      <c r="O68" s="90" t="str">
        <f>+IF(AND(ISBLANK(M68),ISBLANK(N68)),"Introducir Meta e Resultado",IF(ISBLANK(M68),"Introducir Meta",IF(ISBLANK(N68),"Introducir Resultado",IF(N68&gt;=M68,"Meta Conseguida","Meta Non Conseguida"))))</f>
        <v>Introducir Meta e Resultado</v>
      </c>
    </row>
    <row r="69" spans="1:15" ht="110.4">
      <c r="A69" s="60" t="s">
        <v>121</v>
      </c>
      <c r="B69" s="94" t="s">
        <v>392</v>
      </c>
      <c r="C69" s="94" t="s">
        <v>162</v>
      </c>
      <c r="D69" s="478" t="s">
        <v>530</v>
      </c>
      <c r="E69" s="506"/>
      <c r="F69" s="507">
        <v>3.6666666666666665</v>
      </c>
      <c r="G69" s="90" t="str">
        <f>+IF(AND(ISBLANK(E69),ISBLANK(F69)),"Introducir Meta e Resultado",IF(ISBLANK(E69),"Introducir Meta",IF(ISBLANK(F69),"Introducir Resultado",IF(F69&gt;=E69,"Meta Conseguida","Meta Non Conseguida"))))</f>
        <v>Introducir Meta</v>
      </c>
      <c r="H69" s="296"/>
      <c r="I69" s="506">
        <v>3.5</v>
      </c>
      <c r="J69" s="507"/>
      <c r="K69" s="90" t="str">
        <f>+IF(AND(ISBLANK(I69),ISBLANK(J69)),"Introducir Meta e Resultado",IF(ISBLANK(I69),"Introducir Meta",IF(ISBLANK(J69),"Introducir Resultado",IF(J69&gt;=I69,"Meta Conseguida","Meta Non Conseguida"))))</f>
        <v>Introducir Resultado</v>
      </c>
      <c r="M69" s="506"/>
      <c r="N69" s="507"/>
      <c r="O69" s="90" t="str">
        <f>+IF(AND(ISBLANK(M69),ISBLANK(N69)),"Introducir Meta e Resultado",IF(ISBLANK(M69),"Introducir Meta",IF(ISBLANK(N69),"Introducir Resultado",IF(N69&gt;=M69,"Meta Conseguida","Meta Non Conseguida"))))</f>
        <v>Introducir Meta e Resultado</v>
      </c>
    </row>
    <row r="70" spans="1:15" ht="110.4">
      <c r="A70" s="106" t="s">
        <v>105</v>
      </c>
      <c r="B70" s="107" t="s">
        <v>327</v>
      </c>
      <c r="C70" s="107" t="s">
        <v>29</v>
      </c>
      <c r="D70" s="472" t="s">
        <v>328</v>
      </c>
      <c r="E70" s="411" t="s">
        <v>165</v>
      </c>
      <c r="F70" s="424">
        <v>7</v>
      </c>
      <c r="G70" s="95" t="str">
        <f>+IF(ISBLANK(F70),"Introducir Resultado","Indicador Completado")</f>
        <v>Indicador Completado</v>
      </c>
      <c r="H70" s="3"/>
      <c r="I70" s="411" t="s">
        <v>165</v>
      </c>
      <c r="J70" s="412"/>
      <c r="K70" s="95" t="str">
        <f>+IF(ISBLANK(J70),"Introducir Resultado","Indicador Completado")</f>
        <v>Introducir Resultado</v>
      </c>
      <c r="M70" s="411" t="s">
        <v>165</v>
      </c>
      <c r="N70" s="412"/>
      <c r="O70" s="95" t="str">
        <f>+IF(ISBLANK(N70),"Introducir Resultado","Indicador Completado")</f>
        <v>Introducir Resultado</v>
      </c>
    </row>
    <row r="71" spans="1:15" ht="82.8">
      <c r="A71" s="106" t="s">
        <v>106</v>
      </c>
      <c r="B71" s="107" t="s">
        <v>171</v>
      </c>
      <c r="C71" s="107" t="s">
        <v>31</v>
      </c>
      <c r="D71" s="472" t="s">
        <v>684</v>
      </c>
      <c r="E71" s="425"/>
      <c r="F71" s="424">
        <v>8.0440789649361051</v>
      </c>
      <c r="G71" s="89" t="str">
        <f>+IF(AND(ISBLANK(E71),ISBLANK(F71)),"Introducir Meta e Resultado",IF(ISBLANK(E71),"Introducir Meta",IF(ISBLANK(F71),"Introducir Resultado",IF(F71&gt;=E71,"Meta Conseguida","Meta Non Conseguida"))))</f>
        <v>Introducir Meta</v>
      </c>
      <c r="H71" s="3"/>
      <c r="I71" s="425">
        <v>8.5</v>
      </c>
      <c r="J71" s="424"/>
      <c r="K71" s="89" t="str">
        <f>+IF(AND(ISBLANK(I71),ISBLANK(J71)),"Introducir Meta e Resultado",IF(ISBLANK(I71),"Introducir Meta",IF(ISBLANK(J71),"Introducir Resultado",IF(J71&gt;=I71,"Meta Conseguida","Meta Non Conseguida"))))</f>
        <v>Introducir Resultado</v>
      </c>
      <c r="M71" s="425"/>
      <c r="N71" s="424"/>
      <c r="O71" s="89" t="str">
        <f>+IF(AND(ISBLANK(M71),ISBLANK(N71)),"Introducir Meta e Resultado",IF(ISBLANK(M71),"Introducir Meta",IF(ISBLANK(N71),"Introducir Resultado",IF(N71&gt;=M71,"Meta Conseguida","Meta Non Conseguida"))))</f>
        <v>Introducir Meta e Resultado</v>
      </c>
    </row>
    <row r="72" spans="1:15" ht="124.2">
      <c r="A72" s="106" t="s">
        <v>107</v>
      </c>
      <c r="B72" s="107" t="s">
        <v>227</v>
      </c>
      <c r="C72" s="107" t="s">
        <v>23</v>
      </c>
      <c r="D72" s="472" t="s">
        <v>350</v>
      </c>
      <c r="E72" s="426" t="s">
        <v>165</v>
      </c>
      <c r="F72" s="427">
        <v>1</v>
      </c>
      <c r="G72" s="95" t="str">
        <f>+IF(ISBLANK(F72),"Introducir Resultado","Indicador Completado")</f>
        <v>Indicador Completado</v>
      </c>
      <c r="H72" s="3"/>
      <c r="I72" s="426" t="s">
        <v>165</v>
      </c>
      <c r="J72" s="427"/>
      <c r="K72" s="95" t="str">
        <f>+IF(ISBLANK(J72),"Introducir Resultado","Indicador Completado")</f>
        <v>Introducir Resultado</v>
      </c>
      <c r="M72" s="426" t="s">
        <v>165</v>
      </c>
      <c r="N72" s="427"/>
      <c r="O72" s="95" t="str">
        <f>+IF(ISBLANK(N72),"Introducir Resultado","Indicador Completado")</f>
        <v>Introducir Resultado</v>
      </c>
    </row>
    <row r="73" spans="1:15" ht="124.2">
      <c r="A73" s="106" t="s">
        <v>108</v>
      </c>
      <c r="B73" s="107" t="s">
        <v>285</v>
      </c>
      <c r="C73" s="107" t="s">
        <v>23</v>
      </c>
      <c r="D73" s="472" t="s">
        <v>345</v>
      </c>
      <c r="E73" s="425">
        <v>3.5</v>
      </c>
      <c r="F73" s="424"/>
      <c r="G73" s="95" t="str">
        <f>+IF(AND(ISBLANK(E73),ISBLANK(F73)),"Introducir Meta e Resultado",IF(ISBLANK(E73),"Introducir Meta",IF(ISBLANK(F73),"Introducir Resultado",IF(F73&gt;=E73,"Meta Conseguida","Meta Non Conseguida"))))</f>
        <v>Introducir Resultado</v>
      </c>
      <c r="H73" s="3"/>
      <c r="I73" s="425">
        <v>3.5</v>
      </c>
      <c r="J73" s="424"/>
      <c r="K73" s="95" t="str">
        <f>+IF(AND(ISBLANK(I73),ISBLANK(J73)),"Introducir Meta e Resultado",IF(ISBLANK(I73),"Introducir Meta",IF(ISBLANK(J73),"Introducir Resultado",IF(J73&gt;=I73,"Meta Conseguida","Meta Non Conseguida"))))</f>
        <v>Introducir Resultado</v>
      </c>
      <c r="M73" s="425"/>
      <c r="N73" s="424"/>
      <c r="O73" s="95" t="str">
        <f>+IF(AND(ISBLANK(M73),ISBLANK(N73)),"Introducir Meta e Resultado",IF(ISBLANK(M73),"Introducir Meta",IF(ISBLANK(N73),"Introducir Resultado",IF(N73&gt;=M73,"Meta Conseguida","Meta Non Conseguida"))))</f>
        <v>Introducir Meta e Resultado</v>
      </c>
    </row>
    <row r="74" spans="1:15" ht="110.4">
      <c r="A74" s="106" t="s">
        <v>109</v>
      </c>
      <c r="B74" s="107" t="s">
        <v>204</v>
      </c>
      <c r="C74" s="107" t="s">
        <v>24</v>
      </c>
      <c r="D74" s="472" t="s">
        <v>531</v>
      </c>
      <c r="E74" s="425"/>
      <c r="F74" s="376">
        <v>3.75</v>
      </c>
      <c r="G74" s="89" t="str">
        <f>+IF(AND(ISBLANK(E74),ISBLANK(F74)),"Introducir Meta e Resultado",IF(ISBLANK(E74),"Introducir Meta",IF(ISBLANK(F74),"Introducir Resultado",IF(F74&gt;=E74,"Meta Conseguida","Meta Non Conseguida"))))</f>
        <v>Introducir Meta</v>
      </c>
      <c r="H74" s="3"/>
      <c r="I74" s="425">
        <v>3.5</v>
      </c>
      <c r="J74" s="376"/>
      <c r="K74" s="89" t="str">
        <f>+IF(AND(ISBLANK(I74),ISBLANK(J74)),"Introducir Meta e Resultado",IF(ISBLANK(I74),"Introducir Meta",IF(ISBLANK(J74),"Introducir Resultado",IF(J74&gt;=I74,"Meta Conseguida","Meta Non Conseguida"))))</f>
        <v>Introducir Resultado</v>
      </c>
      <c r="M74" s="425"/>
      <c r="N74" s="376"/>
      <c r="O74" s="89" t="str">
        <f>+IF(AND(ISBLANK(M74),ISBLANK(N74)),"Introducir Meta e Resultado",IF(ISBLANK(M74),"Introducir Meta",IF(ISBLANK(N74),"Introducir Resultado",IF(N74&gt;=M74,"Meta Conseguida","Meta Non Conseguida"))))</f>
        <v>Introducir Meta e Resultado</v>
      </c>
    </row>
    <row r="75" spans="1:15" ht="41.4">
      <c r="A75" s="105" t="s">
        <v>110</v>
      </c>
      <c r="B75" s="99" t="s">
        <v>346</v>
      </c>
      <c r="C75" s="99" t="s">
        <v>9</v>
      </c>
      <c r="D75" s="477" t="s">
        <v>365</v>
      </c>
      <c r="E75" s="440">
        <f>+COUNTA(E76:E79)</f>
        <v>0</v>
      </c>
      <c r="F75" s="441">
        <f>+COUNTIF(G76:G79,"Meta Conseguida")</f>
        <v>0</v>
      </c>
      <c r="G75" s="92" t="str">
        <f>+IF(F75=0,"Ningunha Meta Alcanzada",IF(F75=E75,"Meta Totalmente Alcanzada",IF(F75&gt;0,"Meta Parcialmente Alcanzada")))</f>
        <v>Ningunha Meta Alcanzada</v>
      </c>
      <c r="H75" s="296"/>
      <c r="I75" s="440">
        <f>+COUNTA(I76:I79)</f>
        <v>4</v>
      </c>
      <c r="J75" s="441">
        <f>+COUNTIF(K76:K79,"Meta Conseguida")</f>
        <v>0</v>
      </c>
      <c r="K75" s="92" t="str">
        <f>+IF(J75=0,"Ningunha Meta Alcanzada",IF(J75=I75,"Meta Totalmente Alcanzada",IF(J75&gt;0,"Meta Parcialmente Alcanzada")))</f>
        <v>Ningunha Meta Alcanzada</v>
      </c>
      <c r="M75" s="440">
        <f>+COUNTA(M76:M79)</f>
        <v>0</v>
      </c>
      <c r="N75" s="441">
        <f>+COUNTIF(O76:O79,"Meta Conseguida")</f>
        <v>0</v>
      </c>
      <c r="O75" s="92" t="str">
        <f>+IF(N75=0,"Ningunha Meta Alcanzada",IF(N75=M75,"Meta Totalmente Alcanzada",IF(N75&gt;0,"Meta Parcialmente Alcanzada")))</f>
        <v>Ningunha Meta Alcanzada</v>
      </c>
    </row>
    <row r="76" spans="1:15" ht="82.8">
      <c r="A76" s="59" t="s">
        <v>138</v>
      </c>
      <c r="B76" s="93" t="s">
        <v>209</v>
      </c>
      <c r="C76" s="68" t="s">
        <v>9</v>
      </c>
      <c r="D76" s="478" t="s">
        <v>532</v>
      </c>
      <c r="E76" s="506"/>
      <c r="F76" s="507">
        <v>3</v>
      </c>
      <c r="G76" s="90" t="str">
        <f t="shared" ref="G76:G81" si="2">+IF(AND(ISBLANK(E76),ISBLANK(F76)),"Introducir Meta e Resultado",IF(ISBLANK(E76),"Introducir Meta",IF(ISBLANK(F76),"Introducir Resultado",IF(F76&gt;=E76,"Meta Conseguida","Meta Non Conseguida"))))</f>
        <v>Introducir Meta</v>
      </c>
      <c r="H76" s="296"/>
      <c r="I76" s="506">
        <v>3.5</v>
      </c>
      <c r="J76" s="507"/>
      <c r="K76" s="90" t="str">
        <f t="shared" ref="K76:K81" si="3">+IF(AND(ISBLANK(I76),ISBLANK(J76)),"Introducir Meta e Resultado",IF(ISBLANK(I76),"Introducir Meta",IF(ISBLANK(J76),"Introducir Resultado",IF(J76&gt;=I76,"Meta Conseguida","Meta Non Conseguida"))))</f>
        <v>Introducir Resultado</v>
      </c>
      <c r="M76" s="506"/>
      <c r="N76" s="507"/>
      <c r="O76" s="90" t="str">
        <f t="shared" ref="O76:O81" si="4">+IF(AND(ISBLANK(M76),ISBLANK(N76)),"Introducir Meta e Resultado",IF(ISBLANK(M76),"Introducir Meta",IF(ISBLANK(N76),"Introducir Resultado",IF(N76&gt;=M76,"Meta Conseguida","Meta Non Conseguida"))))</f>
        <v>Introducir Meta e Resultado</v>
      </c>
    </row>
    <row r="77" spans="1:15" ht="82.8">
      <c r="A77" s="59" t="s">
        <v>139</v>
      </c>
      <c r="B77" s="93" t="s">
        <v>210</v>
      </c>
      <c r="C77" s="68" t="s">
        <v>9</v>
      </c>
      <c r="D77" s="478" t="s">
        <v>533</v>
      </c>
      <c r="E77" s="506"/>
      <c r="F77" s="507">
        <v>4.2439024390243905</v>
      </c>
      <c r="G77" s="90" t="str">
        <f t="shared" si="2"/>
        <v>Introducir Meta</v>
      </c>
      <c r="H77" s="296"/>
      <c r="I77" s="506">
        <v>4</v>
      </c>
      <c r="J77" s="507"/>
      <c r="K77" s="90" t="str">
        <f t="shared" si="3"/>
        <v>Introducir Resultado</v>
      </c>
      <c r="M77" s="506"/>
      <c r="N77" s="507"/>
      <c r="O77" s="90" t="str">
        <f t="shared" si="4"/>
        <v>Introducir Meta e Resultado</v>
      </c>
    </row>
    <row r="78" spans="1:15" ht="82.8">
      <c r="A78" s="59" t="s">
        <v>163</v>
      </c>
      <c r="B78" s="93" t="s">
        <v>211</v>
      </c>
      <c r="C78" s="68" t="s">
        <v>9</v>
      </c>
      <c r="D78" s="478" t="s">
        <v>534</v>
      </c>
      <c r="E78" s="506"/>
      <c r="F78" s="507">
        <v>4.1923076923076925</v>
      </c>
      <c r="G78" s="90" t="str">
        <f t="shared" si="2"/>
        <v>Introducir Meta</v>
      </c>
      <c r="H78" s="296"/>
      <c r="I78" s="506">
        <v>3.5</v>
      </c>
      <c r="J78" s="507"/>
      <c r="K78" s="90" t="str">
        <f t="shared" si="3"/>
        <v>Introducir Resultado</v>
      </c>
      <c r="M78" s="506"/>
      <c r="N78" s="507"/>
      <c r="O78" s="90" t="str">
        <f t="shared" si="4"/>
        <v>Introducir Meta e Resultado</v>
      </c>
    </row>
    <row r="79" spans="1:15" ht="82.8">
      <c r="A79" s="60" t="s">
        <v>164</v>
      </c>
      <c r="B79" s="94" t="s">
        <v>393</v>
      </c>
      <c r="C79" s="67" t="s">
        <v>9</v>
      </c>
      <c r="D79" s="478" t="s">
        <v>535</v>
      </c>
      <c r="E79" s="512"/>
      <c r="F79" s="510">
        <v>3.25</v>
      </c>
      <c r="G79" s="91" t="str">
        <f t="shared" si="2"/>
        <v>Introducir Meta</v>
      </c>
      <c r="H79" s="296"/>
      <c r="I79" s="512">
        <v>3.5</v>
      </c>
      <c r="J79" s="510"/>
      <c r="K79" s="91" t="str">
        <f t="shared" si="3"/>
        <v>Introducir Resultado</v>
      </c>
      <c r="M79" s="512"/>
      <c r="N79" s="510"/>
      <c r="O79" s="91" t="str">
        <f t="shared" si="4"/>
        <v>Introducir Meta e Resultado</v>
      </c>
    </row>
    <row r="80" spans="1:15" ht="110.4">
      <c r="A80" s="106" t="s">
        <v>124</v>
      </c>
      <c r="B80" s="107" t="s">
        <v>128</v>
      </c>
      <c r="C80" s="107" t="s">
        <v>140</v>
      </c>
      <c r="D80" s="480" t="s">
        <v>347</v>
      </c>
      <c r="E80" s="428"/>
      <c r="F80" s="365"/>
      <c r="G80" s="95" t="str">
        <f t="shared" si="2"/>
        <v>Introducir Meta e Resultado</v>
      </c>
      <c r="H80" s="3"/>
      <c r="I80" s="428">
        <v>0.8</v>
      </c>
      <c r="J80" s="365"/>
      <c r="K80" s="95" t="str">
        <f t="shared" si="3"/>
        <v>Introducir Resultado</v>
      </c>
      <c r="M80" s="428"/>
      <c r="N80" s="365"/>
      <c r="O80" s="95" t="str">
        <f t="shared" si="4"/>
        <v>Introducir Meta e Resultado</v>
      </c>
    </row>
    <row r="81" spans="1:15" ht="82.8">
      <c r="A81" s="106" t="s">
        <v>125</v>
      </c>
      <c r="B81" s="107" t="s">
        <v>52</v>
      </c>
      <c r="C81" s="107" t="s">
        <v>7</v>
      </c>
      <c r="D81" s="472" t="s">
        <v>536</v>
      </c>
      <c r="E81" s="425"/>
      <c r="F81" s="376">
        <v>3.82</v>
      </c>
      <c r="G81" s="89" t="str">
        <f t="shared" si="2"/>
        <v>Introducir Meta</v>
      </c>
      <c r="H81" s="3"/>
      <c r="I81" s="425">
        <v>3.8</v>
      </c>
      <c r="J81" s="376"/>
      <c r="K81" s="89" t="str">
        <f t="shared" si="3"/>
        <v>Introducir Resultado</v>
      </c>
      <c r="M81" s="425"/>
      <c r="N81" s="376"/>
      <c r="O81" s="89" t="str">
        <f t="shared" si="4"/>
        <v>Introducir Meta e Resultado</v>
      </c>
    </row>
    <row r="82" spans="1:15" ht="124.2">
      <c r="A82" s="105" t="s">
        <v>153</v>
      </c>
      <c r="B82" s="99" t="s">
        <v>286</v>
      </c>
      <c r="C82" s="99" t="s">
        <v>11</v>
      </c>
      <c r="D82" s="477" t="s">
        <v>366</v>
      </c>
      <c r="E82" s="416">
        <f>+COUNTA(E83:E86)</f>
        <v>2</v>
      </c>
      <c r="F82" s="405">
        <f>+COUNTIF(G83:G86,"Meta Conseguida")</f>
        <v>1</v>
      </c>
      <c r="G82" s="92" t="str">
        <f>+IF(F82=0,"Ningunha Meta Alcanzada",IF(F82=E82,"Meta Totalmente Alcanzada",IF(F82&gt;0,"Meta Parcialmente Alcanzada")))</f>
        <v>Meta Parcialmente Alcanzada</v>
      </c>
      <c r="H82" s="296"/>
      <c r="I82" s="442">
        <f>+COUNTA(I83:I86)</f>
        <v>4</v>
      </c>
      <c r="J82" s="405">
        <f>+COUNTIF(K83:K86,"Meta Conseguida")</f>
        <v>0</v>
      </c>
      <c r="K82" s="92" t="str">
        <f>+IF(J82=0,"Ningunha Meta Alcanzada",IF(J82=I82,"Meta Totalmente Alcanzada",IF(J82&gt;0,"Meta Parcialmente Alcanzada")))</f>
        <v>Ningunha Meta Alcanzada</v>
      </c>
      <c r="M82" s="416">
        <f>+COUNTA(M83:M86)</f>
        <v>0</v>
      </c>
      <c r="N82" s="405">
        <f>+COUNTIF(O83:O86,"Meta Conseguida")</f>
        <v>0</v>
      </c>
      <c r="O82" s="92" t="str">
        <f>+IF(N82=0,"Ningunha Meta Alcanzada",IF(N82=M82,"Meta Totalmente Alcanzada",IF(N82&gt;0,"Meta Parcialmente Alcanzada")))</f>
        <v>Ningunha Meta Alcanzada</v>
      </c>
    </row>
    <row r="83" spans="1:15" ht="124.2">
      <c r="A83" s="59" t="s">
        <v>287</v>
      </c>
      <c r="B83" s="93" t="s">
        <v>288</v>
      </c>
      <c r="C83" s="93" t="s">
        <v>11</v>
      </c>
      <c r="D83" s="478" t="s">
        <v>537</v>
      </c>
      <c r="E83" s="506">
        <v>3</v>
      </c>
      <c r="F83" s="507">
        <v>2.9523809523809526</v>
      </c>
      <c r="G83" s="90" t="str">
        <f>+IF(AND(ISBLANK(E83),ISBLANK(F83)),"Introducir Meta e Resultado",IF(ISBLANK(E83),"Introducir Meta",IF(ISBLANK(F83),"Introducir Resultado",IF(F83&gt;=E83,"Meta Conseguida","Meta Non Conseguida"))))</f>
        <v>Meta Non Conseguida</v>
      </c>
      <c r="H83" s="296"/>
      <c r="I83" s="506">
        <v>3</v>
      </c>
      <c r="J83" s="507"/>
      <c r="K83" s="90" t="str">
        <f>+IF(AND(ISBLANK(I83),ISBLANK(J83)),"Introducir Meta e Resultado",IF(ISBLANK(I83),"Introducir Meta",IF(ISBLANK(J83),"Introducir Resultado",IF(J83&gt;=I83,"Meta Conseguida","Meta Non Conseguida"))))</f>
        <v>Introducir Resultado</v>
      </c>
      <c r="M83" s="506"/>
      <c r="N83" s="507"/>
      <c r="O83" s="90" t="str">
        <f>+IF(AND(ISBLANK(M83),ISBLANK(N83)),"Introducir Meta e Resultado",IF(ISBLANK(M83),"Introducir Meta",IF(ISBLANK(N83),"Introducir Resultado",IF(N83&gt;=M83,"Meta Conseguida","Meta Non Conseguida"))))</f>
        <v>Introducir Meta e Resultado</v>
      </c>
    </row>
    <row r="84" spans="1:15" ht="124.2">
      <c r="A84" s="59" t="s">
        <v>289</v>
      </c>
      <c r="B84" s="93" t="s">
        <v>290</v>
      </c>
      <c r="C84" s="93" t="s">
        <v>11</v>
      </c>
      <c r="D84" s="478" t="s">
        <v>538</v>
      </c>
      <c r="E84" s="506">
        <v>3</v>
      </c>
      <c r="F84" s="507">
        <v>4.4000000000000004</v>
      </c>
      <c r="G84" s="90" t="str">
        <f>+IF(AND(ISBLANK(E84),ISBLANK(F84)),"Introducir Meta e Resultado",IF(ISBLANK(E84),"Introducir Meta",IF(ISBLANK(F84),"Introducir Resultado",IF(F84&gt;=E84,"Meta Conseguida","Meta Non Conseguida"))))</f>
        <v>Meta Conseguida</v>
      </c>
      <c r="H84" s="296"/>
      <c r="I84" s="506">
        <v>3</v>
      </c>
      <c r="J84" s="507"/>
      <c r="K84" s="90" t="str">
        <f>+IF(AND(ISBLANK(I84),ISBLANK(J84)),"Introducir Meta e Resultado",IF(ISBLANK(I84),"Introducir Meta",IF(ISBLANK(J84),"Introducir Resultado",IF(J84&gt;=I84,"Meta Conseguida","Meta Non Conseguida"))))</f>
        <v>Introducir Resultado</v>
      </c>
      <c r="M84" s="506"/>
      <c r="N84" s="507"/>
      <c r="O84" s="90" t="str">
        <f>+IF(AND(ISBLANK(M84),ISBLANK(N84)),"Introducir Meta e Resultado",IF(ISBLANK(M84),"Introducir Meta",IF(ISBLANK(N84),"Introducir Resultado",IF(N84&gt;=M84,"Meta Conseguida","Meta Non Conseguida"))))</f>
        <v>Introducir Meta e Resultado</v>
      </c>
    </row>
    <row r="85" spans="1:15" ht="124.2">
      <c r="A85" s="59" t="s">
        <v>292</v>
      </c>
      <c r="B85" s="93" t="s">
        <v>291</v>
      </c>
      <c r="C85" s="93" t="s">
        <v>11</v>
      </c>
      <c r="D85" s="478" t="s">
        <v>539</v>
      </c>
      <c r="E85" s="506"/>
      <c r="F85" s="507">
        <v>3.5774647887323945</v>
      </c>
      <c r="G85" s="90" t="str">
        <f>+IF(AND(ISBLANK(E85),ISBLANK(F85)),"Introducir Meta e Resultado",IF(ISBLANK(E85),"Introducir Meta",IF(ISBLANK(F85),"Introducir Resultado",IF(F85&gt;=E85,"Meta Conseguida","Meta Non Conseguida"))))</f>
        <v>Introducir Meta</v>
      </c>
      <c r="H85" s="296"/>
      <c r="I85" s="506">
        <v>3.5</v>
      </c>
      <c r="J85" s="507"/>
      <c r="K85" s="90" t="str">
        <f>+IF(AND(ISBLANK(I85),ISBLANK(J85)),"Introducir Meta e Resultado",IF(ISBLANK(I85),"Introducir Meta",IF(ISBLANK(J85),"Introducir Resultado",IF(J85&gt;=I85,"Meta Conseguida","Meta Non Conseguida"))))</f>
        <v>Introducir Resultado</v>
      </c>
      <c r="M85" s="506"/>
      <c r="N85" s="507"/>
      <c r="O85" s="90" t="str">
        <f>+IF(AND(ISBLANK(M85),ISBLANK(N85)),"Introducir Meta e Resultado",IF(ISBLANK(M85),"Introducir Meta",IF(ISBLANK(N85),"Introducir Resultado",IF(N85&gt;=M85,"Meta Conseguida","Meta Non Conseguida"))))</f>
        <v>Introducir Meta e Resultado</v>
      </c>
    </row>
    <row r="86" spans="1:15" ht="124.2">
      <c r="A86" s="60" t="s">
        <v>292</v>
      </c>
      <c r="B86" s="93" t="s">
        <v>394</v>
      </c>
      <c r="C86" s="94" t="s">
        <v>11</v>
      </c>
      <c r="D86" s="478" t="s">
        <v>540</v>
      </c>
      <c r="E86" s="506"/>
      <c r="F86" s="507">
        <v>3</v>
      </c>
      <c r="G86" s="90" t="str">
        <f>+IF(AND(ISBLANK(E86),ISBLANK(F86)),"Introducir Meta e Resultado",IF(ISBLANK(E86),"Introducir Meta",IF(ISBLANK(F86),"Introducir Resultado",IF(F86&gt;=E86,"Meta Conseguida","Meta Non Conseguida"))))</f>
        <v>Introducir Meta</v>
      </c>
      <c r="H86" s="296"/>
      <c r="I86" s="506">
        <v>3.5</v>
      </c>
      <c r="J86" s="507"/>
      <c r="K86" s="90" t="str">
        <f>+IF(AND(ISBLANK(I86),ISBLANK(J86)),"Introducir Meta e Resultado",IF(ISBLANK(I86),"Introducir Meta",IF(ISBLANK(J86),"Introducir Resultado",IF(J86&gt;=I86,"Meta Conseguida","Meta Non Conseguida"))))</f>
        <v>Introducir Resultado</v>
      </c>
      <c r="M86" s="506"/>
      <c r="N86" s="507"/>
      <c r="O86" s="90" t="str">
        <f>+IF(AND(ISBLANK(M86),ISBLANK(N86)),"Introducir Meta e Resultado",IF(ISBLANK(M86),"Introducir Meta",IF(ISBLANK(N86),"Introducir Resultado",IF(N86&gt;=M86,"Meta Conseguida","Meta Non Conseguida"))))</f>
        <v>Introducir Meta e Resultado</v>
      </c>
    </row>
    <row r="87" spans="1:15" ht="110.4">
      <c r="A87" s="108" t="s">
        <v>154</v>
      </c>
      <c r="B87" s="109" t="s">
        <v>212</v>
      </c>
      <c r="C87" s="109" t="s">
        <v>321</v>
      </c>
      <c r="D87" s="481" t="s">
        <v>541</v>
      </c>
      <c r="E87" s="429" t="s">
        <v>165</v>
      </c>
      <c r="F87" s="430">
        <v>302</v>
      </c>
      <c r="G87" s="95" t="str">
        <f>+IF(ISBLANK(F87),"Introducir Resultado","Indicador Completado")</f>
        <v>Indicador Completado</v>
      </c>
      <c r="H87" s="3"/>
      <c r="I87" s="429" t="s">
        <v>165</v>
      </c>
      <c r="J87" s="430"/>
      <c r="K87" s="95" t="str">
        <f>+IF(ISBLANK(J87),"Introducir Resultado","Indicador Completado")</f>
        <v>Introducir Resultado</v>
      </c>
      <c r="M87" s="429" t="s">
        <v>165</v>
      </c>
      <c r="N87" s="430"/>
      <c r="O87" s="95" t="str">
        <f>+IF(ISBLANK(N87),"Introducir Resultado","Indicador Completado")</f>
        <v>Introducir Resultado</v>
      </c>
    </row>
    <row r="88" spans="1:15" s="53" customFormat="1" ht="69">
      <c r="A88" s="108" t="s">
        <v>294</v>
      </c>
      <c r="B88" s="109" t="s">
        <v>155</v>
      </c>
      <c r="C88" s="109" t="s">
        <v>7</v>
      </c>
      <c r="D88" s="481" t="s">
        <v>542</v>
      </c>
      <c r="E88" s="429" t="s">
        <v>165</v>
      </c>
      <c r="F88" s="430">
        <v>64</v>
      </c>
      <c r="G88" s="95" t="str">
        <f>+IF(ISBLANK(F88),"Introducir Resultado","Indicador Completado")</f>
        <v>Indicador Completado</v>
      </c>
      <c r="H88" s="3"/>
      <c r="I88" s="429" t="s">
        <v>165</v>
      </c>
      <c r="J88" s="430"/>
      <c r="K88" s="95" t="str">
        <f>+IF(ISBLANK(J88),"Introducir Resultado","Indicador Completado")</f>
        <v>Introducir Resultado</v>
      </c>
      <c r="L88" s="2"/>
      <c r="M88" s="429" t="s">
        <v>165</v>
      </c>
      <c r="N88" s="430"/>
      <c r="O88" s="95" t="str">
        <f>+IF(ISBLANK(N88),"Introducir Resultado","Indicador Completado")</f>
        <v>Introducir Resultado</v>
      </c>
    </row>
    <row r="89" spans="1:15" ht="18.75" customHeight="1" thickBot="1">
      <c r="A89" s="294"/>
      <c r="B89" s="295"/>
      <c r="C89" s="295"/>
      <c r="D89" s="482"/>
      <c r="E89" s="415"/>
      <c r="F89" s="431"/>
      <c r="G89" s="28"/>
      <c r="I89" s="415"/>
      <c r="J89" s="431"/>
      <c r="K89" s="28"/>
      <c r="M89" s="415"/>
      <c r="N89" s="431"/>
      <c r="O89" s="28"/>
    </row>
    <row r="90" spans="1:15" ht="24.9" customHeight="1" thickBot="1">
      <c r="A90" s="41" t="s">
        <v>26</v>
      </c>
      <c r="B90" s="42"/>
      <c r="C90" s="42"/>
      <c r="D90" s="483"/>
      <c r="E90" s="432"/>
      <c r="F90" s="432"/>
      <c r="G90" s="44"/>
      <c r="H90" s="53"/>
      <c r="I90" s="432"/>
      <c r="J90" s="432"/>
      <c r="K90" s="44"/>
      <c r="L90" s="53"/>
      <c r="M90" s="432"/>
      <c r="N90" s="432"/>
      <c r="O90" s="44"/>
    </row>
    <row r="91" spans="1:15" ht="24.9" customHeight="1">
      <c r="A91" s="97"/>
      <c r="B91" s="176"/>
      <c r="C91" s="176"/>
      <c r="D91" s="455"/>
      <c r="E91" s="415"/>
      <c r="F91" s="415"/>
      <c r="G91" s="28"/>
      <c r="I91" s="415"/>
      <c r="J91" s="415"/>
      <c r="K91" s="28"/>
      <c r="M91" s="415"/>
      <c r="N91" s="415"/>
      <c r="O91" s="28"/>
    </row>
    <row r="92" spans="1:15" ht="110.4">
      <c r="A92" s="105" t="s">
        <v>126</v>
      </c>
      <c r="B92" s="99" t="s">
        <v>395</v>
      </c>
      <c r="C92" s="99" t="s">
        <v>34</v>
      </c>
      <c r="D92" s="484" t="s">
        <v>367</v>
      </c>
      <c r="E92" s="387">
        <f>+COUNTA(G93:G102)-COUNTIF(G93:G102,"Non hai indicador")-COUNTIF(G93:G102,"Introducir Meta e Resultado")</f>
        <v>0</v>
      </c>
      <c r="F92" s="388">
        <f>+COUNTIF(G93:G102,"Meta Conseguida")</f>
        <v>0</v>
      </c>
      <c r="G92" s="92" t="str">
        <f>+IF(F92=0,"Ningunha Meta Alcanzada",IF(F92=E92,"Meta Totalmente Alcanzada",IF(F92&gt;0,"Meta Parcialmente Alcanzada")))</f>
        <v>Ningunha Meta Alcanzada</v>
      </c>
      <c r="I92" s="387">
        <f>+COUNTA(K93:K102)-COUNTIF(K93:K102,"Non hai indicador")-COUNTIF(K93:K102,"Introducir Meta e Resultado")</f>
        <v>0</v>
      </c>
      <c r="J92" s="388">
        <f>+COUNTIF(K93:K102,"Meta Conseguida")</f>
        <v>0</v>
      </c>
      <c r="K92" s="92" t="str">
        <f>+IF(J92=0,"Ningunha Meta Alcanzada",IF(J92=I92,"Meta Totalmente Alcanzada",IF(J92&gt;0,"Meta Parcialmente Alcanzada")))</f>
        <v>Ningunha Meta Alcanzada</v>
      </c>
      <c r="M92" s="387">
        <f>+COUNTA(O93:O102)-COUNTIF(O93:O102,"Non hai indicador")-COUNTIF(O93:O102,"Introducir Meta e Resultado")</f>
        <v>0</v>
      </c>
      <c r="N92" s="388">
        <f>+COUNTIF(O93:O102,"Meta Conseguida")</f>
        <v>0</v>
      </c>
      <c r="O92" s="92" t="str">
        <f>+IF(N92=0,"Ningunha Meta Alcanzada",IF(N92=M92,"Meta Totalmente Alcanzada",IF(N92&gt;0,"Meta Parcialmente Alcanzada")))</f>
        <v>Ningunha Meta Alcanzada</v>
      </c>
    </row>
    <row r="93" spans="1:15" ht="110.4">
      <c r="A93" s="59" t="s">
        <v>396</v>
      </c>
      <c r="B93" s="93" t="s">
        <v>397</v>
      </c>
      <c r="C93" s="68" t="s">
        <v>34</v>
      </c>
      <c r="D93" s="461" t="s">
        <v>348</v>
      </c>
      <c r="E93" s="380"/>
      <c r="F93" s="381"/>
      <c r="G93" s="90" t="str">
        <f t="shared" ref="G93:G102" si="5">+IF(AND(ISBLANK(E93),ISBLANK(F93)),"Introducir Meta e Resultado",IF(ISBLANK(E93),"Introducir Meta",IF(ISBLANK(F93),"Introducir Resultado",IF(F93&gt;=E93,"Meta Conseguida","Meta Non Conseguida"))))</f>
        <v>Introducir Meta e Resultado</v>
      </c>
      <c r="I93" s="380"/>
      <c r="J93" s="381"/>
      <c r="K93" s="90" t="str">
        <f t="shared" ref="K93:K102" si="6">+IF(AND(ISBLANK(I93),ISBLANK(J93)),"Introducir Meta e Resultado",IF(ISBLANK(I93),"Introducir Meta",IF(ISBLANK(J93),"Introducir Resultado",IF(J93&gt;=I93,"Meta Conseguida","Meta Non Conseguida"))))</f>
        <v>Introducir Meta e Resultado</v>
      </c>
      <c r="M93" s="380"/>
      <c r="N93" s="381"/>
      <c r="O93" s="90" t="str">
        <f t="shared" ref="O93:O102" si="7">+IF(AND(ISBLANK(M93),ISBLANK(N93)),"Introducir Meta e Resultado",IF(ISBLANK(M93),"Introducir Meta",IF(ISBLANK(N93),"Introducir Resultado",IF(N93&gt;=M93,"Meta Conseguida","Meta Non Conseguida"))))</f>
        <v>Introducir Meta e Resultado</v>
      </c>
    </row>
    <row r="94" spans="1:15" ht="110.4">
      <c r="A94" s="59" t="s">
        <v>398</v>
      </c>
      <c r="B94" s="93" t="s">
        <v>399</v>
      </c>
      <c r="C94" s="68" t="s">
        <v>34</v>
      </c>
      <c r="D94" s="461" t="s">
        <v>349</v>
      </c>
      <c r="E94" s="380"/>
      <c r="F94" s="381"/>
      <c r="G94" s="90" t="str">
        <f t="shared" si="5"/>
        <v>Introducir Meta e Resultado</v>
      </c>
      <c r="I94" s="380"/>
      <c r="J94" s="381"/>
      <c r="K94" s="90" t="str">
        <f t="shared" si="6"/>
        <v>Introducir Meta e Resultado</v>
      </c>
      <c r="M94" s="380"/>
      <c r="N94" s="381"/>
      <c r="O94" s="90" t="str">
        <f t="shared" si="7"/>
        <v>Introducir Meta e Resultado</v>
      </c>
    </row>
    <row r="95" spans="1:15" ht="110.4">
      <c r="A95" s="59" t="s">
        <v>400</v>
      </c>
      <c r="B95" s="93" t="s">
        <v>401</v>
      </c>
      <c r="C95" s="68" t="s">
        <v>34</v>
      </c>
      <c r="D95" s="461" t="s">
        <v>349</v>
      </c>
      <c r="E95" s="380"/>
      <c r="F95" s="381"/>
      <c r="G95" s="90" t="str">
        <f t="shared" si="5"/>
        <v>Introducir Meta e Resultado</v>
      </c>
      <c r="I95" s="380"/>
      <c r="J95" s="381"/>
      <c r="K95" s="90" t="str">
        <f t="shared" si="6"/>
        <v>Introducir Meta e Resultado</v>
      </c>
      <c r="M95" s="380"/>
      <c r="N95" s="381"/>
      <c r="O95" s="90" t="str">
        <f t="shared" si="7"/>
        <v>Introducir Meta e Resultado</v>
      </c>
    </row>
    <row r="96" spans="1:15" ht="110.4">
      <c r="A96" s="59" t="s">
        <v>402</v>
      </c>
      <c r="B96" s="93" t="s">
        <v>403</v>
      </c>
      <c r="C96" s="68" t="s">
        <v>34</v>
      </c>
      <c r="D96" s="461" t="s">
        <v>349</v>
      </c>
      <c r="E96" s="382"/>
      <c r="F96" s="381"/>
      <c r="G96" s="90" t="str">
        <f t="shared" si="5"/>
        <v>Introducir Meta e Resultado</v>
      </c>
      <c r="I96" s="382"/>
      <c r="J96" s="381"/>
      <c r="K96" s="90" t="str">
        <f t="shared" si="6"/>
        <v>Introducir Meta e Resultado</v>
      </c>
      <c r="M96" s="382"/>
      <c r="N96" s="381"/>
      <c r="O96" s="90" t="str">
        <f t="shared" si="7"/>
        <v>Introducir Meta e Resultado</v>
      </c>
    </row>
    <row r="97" spans="1:15" ht="110.4">
      <c r="A97" s="59" t="s">
        <v>404</v>
      </c>
      <c r="B97" s="93" t="s">
        <v>405</v>
      </c>
      <c r="C97" s="68" t="s">
        <v>34</v>
      </c>
      <c r="D97" s="461" t="s">
        <v>349</v>
      </c>
      <c r="E97" s="380"/>
      <c r="F97" s="381"/>
      <c r="G97" s="90" t="str">
        <f t="shared" si="5"/>
        <v>Introducir Meta e Resultado</v>
      </c>
      <c r="I97" s="380"/>
      <c r="J97" s="381"/>
      <c r="K97" s="90" t="str">
        <f t="shared" si="6"/>
        <v>Introducir Meta e Resultado</v>
      </c>
      <c r="M97" s="380"/>
      <c r="N97" s="381"/>
      <c r="O97" s="90" t="str">
        <f t="shared" si="7"/>
        <v>Introducir Meta e Resultado</v>
      </c>
    </row>
    <row r="98" spans="1:15" ht="110.4">
      <c r="A98" s="59" t="s">
        <v>406</v>
      </c>
      <c r="B98" s="93" t="s">
        <v>407</v>
      </c>
      <c r="C98" s="68" t="s">
        <v>34</v>
      </c>
      <c r="D98" s="461" t="s">
        <v>349</v>
      </c>
      <c r="E98" s="380"/>
      <c r="F98" s="381"/>
      <c r="G98" s="90" t="str">
        <f t="shared" si="5"/>
        <v>Introducir Meta e Resultado</v>
      </c>
      <c r="I98" s="380"/>
      <c r="J98" s="381"/>
      <c r="K98" s="90" t="str">
        <f t="shared" si="6"/>
        <v>Introducir Meta e Resultado</v>
      </c>
      <c r="M98" s="380"/>
      <c r="N98" s="381"/>
      <c r="O98" s="90" t="str">
        <f t="shared" si="7"/>
        <v>Introducir Meta e Resultado</v>
      </c>
    </row>
    <row r="99" spans="1:15" ht="110.4">
      <c r="A99" s="59" t="s">
        <v>408</v>
      </c>
      <c r="B99" s="93" t="s">
        <v>409</v>
      </c>
      <c r="C99" s="68" t="s">
        <v>34</v>
      </c>
      <c r="D99" s="461" t="s">
        <v>349</v>
      </c>
      <c r="E99" s="380"/>
      <c r="F99" s="381"/>
      <c r="G99" s="90" t="str">
        <f t="shared" si="5"/>
        <v>Introducir Meta e Resultado</v>
      </c>
      <c r="I99" s="380"/>
      <c r="J99" s="381"/>
      <c r="K99" s="90" t="str">
        <f t="shared" si="6"/>
        <v>Introducir Meta e Resultado</v>
      </c>
      <c r="M99" s="380"/>
      <c r="N99" s="381"/>
      <c r="O99" s="90" t="str">
        <f t="shared" si="7"/>
        <v>Introducir Meta e Resultado</v>
      </c>
    </row>
    <row r="100" spans="1:15" ht="110.4">
      <c r="A100" s="59" t="s">
        <v>410</v>
      </c>
      <c r="B100" s="93" t="s">
        <v>411</v>
      </c>
      <c r="C100" s="68" t="s">
        <v>34</v>
      </c>
      <c r="D100" s="461" t="s">
        <v>349</v>
      </c>
      <c r="E100" s="380"/>
      <c r="F100" s="381"/>
      <c r="G100" s="90" t="str">
        <f t="shared" si="5"/>
        <v>Introducir Meta e Resultado</v>
      </c>
      <c r="I100" s="380"/>
      <c r="J100" s="381"/>
      <c r="K100" s="90" t="str">
        <f t="shared" si="6"/>
        <v>Introducir Meta e Resultado</v>
      </c>
      <c r="M100" s="380"/>
      <c r="N100" s="381"/>
      <c r="O100" s="90" t="str">
        <f t="shared" si="7"/>
        <v>Introducir Meta e Resultado</v>
      </c>
    </row>
    <row r="101" spans="1:15" ht="110.4">
      <c r="A101" s="59" t="s">
        <v>412</v>
      </c>
      <c r="B101" s="93" t="s">
        <v>413</v>
      </c>
      <c r="C101" s="68" t="s">
        <v>34</v>
      </c>
      <c r="D101" s="461" t="s">
        <v>349</v>
      </c>
      <c r="E101" s="380"/>
      <c r="F101" s="381"/>
      <c r="G101" s="90" t="str">
        <f t="shared" si="5"/>
        <v>Introducir Meta e Resultado</v>
      </c>
      <c r="I101" s="380"/>
      <c r="J101" s="381"/>
      <c r="K101" s="90" t="str">
        <f t="shared" si="6"/>
        <v>Introducir Meta e Resultado</v>
      </c>
      <c r="M101" s="380"/>
      <c r="N101" s="381"/>
      <c r="O101" s="90" t="str">
        <f t="shared" si="7"/>
        <v>Introducir Meta e Resultado</v>
      </c>
    </row>
    <row r="102" spans="1:15" ht="110.4">
      <c r="A102" s="60" t="s">
        <v>414</v>
      </c>
      <c r="B102" s="94" t="s">
        <v>415</v>
      </c>
      <c r="C102" s="67" t="s">
        <v>34</v>
      </c>
      <c r="D102" s="462" t="s">
        <v>349</v>
      </c>
      <c r="E102" s="383"/>
      <c r="F102" s="384"/>
      <c r="G102" s="91" t="str">
        <f t="shared" si="5"/>
        <v>Introducir Meta e Resultado</v>
      </c>
      <c r="I102" s="383"/>
      <c r="J102" s="384"/>
      <c r="K102" s="91" t="str">
        <f t="shared" si="6"/>
        <v>Introducir Meta e Resultado</v>
      </c>
      <c r="M102" s="383"/>
      <c r="N102" s="384"/>
      <c r="O102" s="91" t="str">
        <f t="shared" si="7"/>
        <v>Introducir Meta e Resultado</v>
      </c>
    </row>
    <row r="103" spans="1:15">
      <c r="F103" s="202"/>
    </row>
    <row r="104" spans="1:15">
      <c r="F104" s="202"/>
    </row>
    <row r="105" spans="1:15">
      <c r="F105" s="202"/>
    </row>
  </sheetData>
  <sheetProtection formatCells="0" formatColumns="0" formatRows="0" autoFilter="0"/>
  <autoFilter ref="A5:C99"/>
  <mergeCells count="6">
    <mergeCell ref="M4:O4"/>
    <mergeCell ref="E4:G4"/>
    <mergeCell ref="A4:B4"/>
    <mergeCell ref="A2:G2"/>
    <mergeCell ref="C4:D4"/>
    <mergeCell ref="I4:K4"/>
  </mergeCells>
  <conditionalFormatting sqref="F1">
    <cfRule type="cellIs" dxfId="6521" priority="4973" operator="equal">
      <formula>0</formula>
    </cfRule>
    <cfRule type="cellIs" dxfId="6520" priority="4974" operator="lessThan">
      <formula>$E1</formula>
    </cfRule>
    <cfRule type="cellIs" dxfId="6519" priority="4975" operator="greaterThanOrEqual">
      <formula>$E1</formula>
    </cfRule>
  </conditionalFormatting>
  <conditionalFormatting sqref="F7">
    <cfRule type="cellIs" dxfId="6518" priority="325" operator="equal">
      <formula>0</formula>
    </cfRule>
    <cfRule type="cellIs" dxfId="6517" priority="326" operator="lessThan">
      <formula>E7</formula>
    </cfRule>
    <cfRule type="cellIs" dxfId="6516" priority="327" operator="greaterThanOrEqual">
      <formula>E7</formula>
    </cfRule>
  </conditionalFormatting>
  <conditionalFormatting sqref="F8">
    <cfRule type="cellIs" dxfId="6515" priority="289" operator="equal">
      <formula>0</formula>
    </cfRule>
    <cfRule type="cellIs" dxfId="6514" priority="290" operator="greaterThanOrEqual">
      <formula>E8</formula>
    </cfRule>
    <cfRule type="cellIs" dxfId="6513" priority="291" operator="lessThan">
      <formula>E8</formula>
    </cfRule>
  </conditionalFormatting>
  <conditionalFormatting sqref="F9">
    <cfRule type="cellIs" dxfId="6512" priority="311" operator="lessThan">
      <formula>E9</formula>
    </cfRule>
    <cfRule type="cellIs" dxfId="6511" priority="312" operator="greaterThanOrEqual">
      <formula>E9</formula>
    </cfRule>
  </conditionalFormatting>
  <conditionalFormatting sqref="F9:F11">
    <cfRule type="cellIs" dxfId="6510" priority="295" operator="equal">
      <formula>0</formula>
    </cfRule>
  </conditionalFormatting>
  <conditionalFormatting sqref="F10">
    <cfRule type="cellIs" dxfId="6509" priority="296" operator="lessThan">
      <formula>E10</formula>
    </cfRule>
    <cfRule type="cellIs" dxfId="6508" priority="297" operator="greaterThanOrEqual">
      <formula>E10</formula>
    </cfRule>
  </conditionalFormatting>
  <conditionalFormatting sqref="F11">
    <cfRule type="cellIs" dxfId="6507" priority="314" operator="lessThan">
      <formula>$E11</formula>
    </cfRule>
    <cfRule type="cellIs" dxfId="6506" priority="315" operator="greaterThanOrEqual">
      <formula>$E11</formula>
    </cfRule>
  </conditionalFormatting>
  <conditionalFormatting sqref="F12">
    <cfRule type="cellIs" dxfId="6505" priority="277" operator="equal">
      <formula>0</formula>
    </cfRule>
    <cfRule type="cellIs" dxfId="6504" priority="278" operator="greaterThanOrEqual">
      <formula>E12</formula>
    </cfRule>
    <cfRule type="cellIs" dxfId="6503" priority="279" operator="lessThan">
      <formula>E12</formula>
    </cfRule>
  </conditionalFormatting>
  <conditionalFormatting sqref="F13">
    <cfRule type="cellIs" dxfId="6502" priority="287" operator="lessThan">
      <formula>E13</formula>
    </cfRule>
    <cfRule type="cellIs" dxfId="6501" priority="288" operator="greaterThanOrEqual">
      <formula>E13</formula>
    </cfRule>
  </conditionalFormatting>
  <conditionalFormatting sqref="F13:F15">
    <cfRule type="cellIs" dxfId="6500" priority="258" operator="equal">
      <formula>0</formula>
    </cfRule>
  </conditionalFormatting>
  <conditionalFormatting sqref="F14">
    <cfRule type="cellIs" dxfId="6499" priority="284" operator="lessThan">
      <formula>E14</formula>
    </cfRule>
    <cfRule type="cellIs" dxfId="6498" priority="285" operator="greaterThanOrEqual">
      <formula>E14</formula>
    </cfRule>
  </conditionalFormatting>
  <conditionalFormatting sqref="F16">
    <cfRule type="cellIs" dxfId="6497" priority="304" operator="equal">
      <formula>0</formula>
    </cfRule>
    <cfRule type="cellIs" dxfId="6496" priority="305" operator="greaterThanOrEqual">
      <formula>E16</formula>
    </cfRule>
    <cfRule type="cellIs" dxfId="6495" priority="306" operator="lessThan">
      <formula>E16</formula>
    </cfRule>
  </conditionalFormatting>
  <conditionalFormatting sqref="F17">
    <cfRule type="cellIs" dxfId="6494" priority="308" operator="lessThan">
      <formula>E17</formula>
    </cfRule>
    <cfRule type="cellIs" dxfId="6493" priority="309" operator="greaterThanOrEqual">
      <formula>E17</formula>
    </cfRule>
  </conditionalFormatting>
  <conditionalFormatting sqref="F17:F18">
    <cfRule type="cellIs" dxfId="6492" priority="307" operator="equal">
      <formula>0</formula>
    </cfRule>
  </conditionalFormatting>
  <conditionalFormatting sqref="F18">
    <cfRule type="cellIs" dxfId="6491" priority="317" operator="lessThan">
      <formula>E18</formula>
    </cfRule>
    <cfRule type="cellIs" dxfId="6490" priority="318" operator="greaterThanOrEqual">
      <formula>E18</formula>
    </cfRule>
  </conditionalFormatting>
  <conditionalFormatting sqref="F20">
    <cfRule type="cellIs" dxfId="6489" priority="271" operator="equal">
      <formula>0</formula>
    </cfRule>
    <cfRule type="cellIs" dxfId="6488" priority="272" operator="greaterThanOrEqual">
      <formula>E20</formula>
    </cfRule>
    <cfRule type="cellIs" dxfId="6487" priority="273" operator="lessThan">
      <formula>E20</formula>
    </cfRule>
  </conditionalFormatting>
  <conditionalFormatting sqref="F21">
    <cfRule type="cellIs" dxfId="6486" priority="302" operator="lessThan">
      <formula>E21</formula>
    </cfRule>
    <cfRule type="cellIs" dxfId="6485" priority="303" operator="greaterThanOrEqual">
      <formula>E21</formula>
    </cfRule>
  </conditionalFormatting>
  <conditionalFormatting sqref="F21:F22">
    <cfRule type="cellIs" dxfId="6484" priority="298" operator="equal">
      <formula>0</formula>
    </cfRule>
  </conditionalFormatting>
  <conditionalFormatting sqref="F22">
    <cfRule type="cellIs" dxfId="6483" priority="299" operator="lessThan">
      <formula>E22</formula>
    </cfRule>
    <cfRule type="cellIs" dxfId="6482" priority="300" operator="greaterThanOrEqual">
      <formula>E22</formula>
    </cfRule>
  </conditionalFormatting>
  <conditionalFormatting sqref="F24">
    <cfRule type="cellIs" dxfId="6481" priority="1300" operator="equal">
      <formula>0</formula>
    </cfRule>
    <cfRule type="cellIs" dxfId="6480" priority="1301" operator="greaterThanOrEqual">
      <formula>E24</formula>
    </cfRule>
    <cfRule type="cellIs" dxfId="6479" priority="1302" operator="lessThan">
      <formula>E24</formula>
    </cfRule>
  </conditionalFormatting>
  <conditionalFormatting sqref="F25">
    <cfRule type="cellIs" dxfId="6478" priority="1288" operator="equal">
      <formula>0</formula>
    </cfRule>
    <cfRule type="cellIs" dxfId="6477" priority="1289" operator="lessThan">
      <formula>E25</formula>
    </cfRule>
    <cfRule type="cellIs" dxfId="6476" priority="1290" operator="greaterThanOrEqual">
      <formula>E25</formula>
    </cfRule>
  </conditionalFormatting>
  <conditionalFormatting sqref="F26">
    <cfRule type="cellIs" dxfId="6475" priority="1291" operator="equal">
      <formula>0</formula>
    </cfRule>
    <cfRule type="cellIs" dxfId="6474" priority="1292" operator="lessThanOrEqual">
      <formula>E26</formula>
    </cfRule>
    <cfRule type="cellIs" dxfId="6473" priority="1293" operator="greaterThan">
      <formula>E26</formula>
    </cfRule>
  </conditionalFormatting>
  <conditionalFormatting sqref="F27:F30">
    <cfRule type="cellIs" dxfId="6472" priority="1276" operator="equal">
      <formula>0</formula>
    </cfRule>
    <cfRule type="cellIs" dxfId="6471" priority="1277" operator="lessThan">
      <formula>$E27</formula>
    </cfRule>
    <cfRule type="cellIs" dxfId="6470" priority="1278" operator="greaterThanOrEqual">
      <formula>$E27</formula>
    </cfRule>
  </conditionalFormatting>
  <conditionalFormatting sqref="F32">
    <cfRule type="cellIs" dxfId="6469" priority="1382" operator="lessThan">
      <formula>E32</formula>
    </cfRule>
    <cfRule type="cellIs" dxfId="6468" priority="1383" operator="greaterThanOrEqual">
      <formula>E32</formula>
    </cfRule>
  </conditionalFormatting>
  <conditionalFormatting sqref="F32:F33">
    <cfRule type="cellIs" dxfId="6467" priority="1381" operator="equal">
      <formula>0</formula>
    </cfRule>
  </conditionalFormatting>
  <conditionalFormatting sqref="F33">
    <cfRule type="cellIs" dxfId="6466" priority="1385" operator="lessThan">
      <formula>E33</formula>
    </cfRule>
    <cfRule type="cellIs" dxfId="6465" priority="1386" operator="greaterThanOrEqual">
      <formula>E33</formula>
    </cfRule>
  </conditionalFormatting>
  <conditionalFormatting sqref="F35">
    <cfRule type="cellIs" dxfId="6464" priority="1379" operator="lessThan">
      <formula>E35</formula>
    </cfRule>
    <cfRule type="cellIs" dxfId="6463" priority="1380" operator="greaterThanOrEqual">
      <formula>E35</formula>
    </cfRule>
  </conditionalFormatting>
  <conditionalFormatting sqref="F35:F36">
    <cfRule type="cellIs" dxfId="6462" priority="1372" operator="equal">
      <formula>0</formula>
    </cfRule>
  </conditionalFormatting>
  <conditionalFormatting sqref="F36">
    <cfRule type="cellIs" dxfId="6461" priority="1373" operator="lessThan">
      <formula>E36</formula>
    </cfRule>
    <cfRule type="cellIs" dxfId="6460" priority="1374" operator="greaterThanOrEqual">
      <formula>E36</formula>
    </cfRule>
  </conditionalFormatting>
  <conditionalFormatting sqref="F37">
    <cfRule type="cellIs" dxfId="6459" priority="1462" operator="equal">
      <formula>0</formula>
    </cfRule>
    <cfRule type="cellIs" dxfId="6458" priority="1463" operator="lessThan">
      <formula>$E37</formula>
    </cfRule>
    <cfRule type="cellIs" dxfId="6457" priority="1464" operator="greaterThanOrEqual">
      <formula>$E37</formula>
    </cfRule>
  </conditionalFormatting>
  <conditionalFormatting sqref="F38:F40">
    <cfRule type="cellIs" dxfId="6456" priority="1360" operator="equal">
      <formula>0</formula>
    </cfRule>
    <cfRule type="cellIs" dxfId="6455" priority="1361" operator="lessThan">
      <formula>E38</formula>
    </cfRule>
    <cfRule type="cellIs" dxfId="6454" priority="1362" operator="greaterThanOrEqual">
      <formula>E38</formula>
    </cfRule>
  </conditionalFormatting>
  <conditionalFormatting sqref="F46">
    <cfRule type="cellIs" dxfId="6453" priority="1456" operator="equal">
      <formula>0</formula>
    </cfRule>
    <cfRule type="cellIs" dxfId="6452" priority="1457" operator="lessThan">
      <formula>E46</formula>
    </cfRule>
    <cfRule type="cellIs" dxfId="6451" priority="1458" operator="greaterThanOrEqual">
      <formula>E46</formula>
    </cfRule>
  </conditionalFormatting>
  <conditionalFormatting sqref="F47:F51">
    <cfRule type="cellIs" dxfId="6450" priority="49" operator="equal">
      <formula>0</formula>
    </cfRule>
    <cfRule type="cellIs" dxfId="6449" priority="50" operator="lessThan">
      <formula>E47</formula>
    </cfRule>
    <cfRule type="cellIs" dxfId="6448" priority="51" operator="greaterThanOrEqual">
      <formula>E47</formula>
    </cfRule>
  </conditionalFormatting>
  <conditionalFormatting sqref="F50:F51">
    <cfRule type="cellIs" dxfId="6447" priority="13" operator="equal">
      <formula>0</formula>
    </cfRule>
    <cfRule type="cellIs" dxfId="6446" priority="14" operator="lessThan">
      <formula>E50</formula>
    </cfRule>
    <cfRule type="cellIs" dxfId="6445" priority="15" operator="greaterThanOrEqual">
      <formula>E50</formula>
    </cfRule>
  </conditionalFormatting>
  <conditionalFormatting sqref="F52">
    <cfRule type="cellIs" dxfId="6444" priority="1401" operator="greaterThan">
      <formula>E52</formula>
    </cfRule>
  </conditionalFormatting>
  <conditionalFormatting sqref="F52:F53">
    <cfRule type="cellIs" dxfId="6443" priority="1354" operator="equal">
      <formula>0</formula>
    </cfRule>
    <cfRule type="cellIs" dxfId="6442" priority="1355" operator="lessThanOrEqual">
      <formula>E52</formula>
    </cfRule>
  </conditionalFormatting>
  <conditionalFormatting sqref="F53">
    <cfRule type="cellIs" dxfId="6441" priority="1356" operator="greaterThan">
      <formula>E53</formula>
    </cfRule>
  </conditionalFormatting>
  <conditionalFormatting sqref="F54">
    <cfRule type="cellIs" dxfId="6440" priority="1444" operator="equal">
      <formula>0</formula>
    </cfRule>
    <cfRule type="cellIs" dxfId="6439" priority="1445" operator="lessThan">
      <formula>$E54</formula>
    </cfRule>
    <cfRule type="cellIs" dxfId="6438" priority="1446" operator="greaterThanOrEqual">
      <formula>$E54</formula>
    </cfRule>
  </conditionalFormatting>
  <conditionalFormatting sqref="F55:F58">
    <cfRule type="cellIs" dxfId="6437" priority="1213" operator="equal">
      <formula>0</formula>
    </cfRule>
    <cfRule type="cellIs" dxfId="6436" priority="1214" operator="lessThan">
      <formula>E55</formula>
    </cfRule>
    <cfRule type="cellIs" dxfId="6435" priority="1215" operator="greaterThanOrEqual">
      <formula>E55</formula>
    </cfRule>
  </conditionalFormatting>
  <conditionalFormatting sqref="F59">
    <cfRule type="cellIs" dxfId="6434" priority="1435" operator="equal">
      <formula>0</formula>
    </cfRule>
    <cfRule type="cellIs" dxfId="6433" priority="1436" operator="lessThan">
      <formula>E59</formula>
    </cfRule>
    <cfRule type="cellIs" dxfId="6432" priority="1437" operator="greaterThanOrEqual">
      <formula>E59</formula>
    </cfRule>
  </conditionalFormatting>
  <conditionalFormatting sqref="F60:F63">
    <cfRule type="cellIs" dxfId="6431" priority="1184" operator="lessThan">
      <formula>E60</formula>
    </cfRule>
    <cfRule type="cellIs" dxfId="6430" priority="1185" operator="greaterThanOrEqual">
      <formula>E60</formula>
    </cfRule>
  </conditionalFormatting>
  <conditionalFormatting sqref="F60:F64">
    <cfRule type="cellIs" dxfId="6429" priority="1183" operator="equal">
      <formula>0</formula>
    </cfRule>
  </conditionalFormatting>
  <conditionalFormatting sqref="F64">
    <cfRule type="cellIs" dxfId="6428" priority="1394" operator="lessThan">
      <formula>E64</formula>
    </cfRule>
    <cfRule type="cellIs" dxfId="6427" priority="1395" operator="greaterThanOrEqual">
      <formula>E64</formula>
    </cfRule>
  </conditionalFormatting>
  <conditionalFormatting sqref="F65">
    <cfRule type="cellIs" dxfId="6426" priority="1426" operator="equal">
      <formula>0</formula>
    </cfRule>
    <cfRule type="cellIs" dxfId="6425" priority="1427" operator="lessThan">
      <formula>$E65</formula>
    </cfRule>
    <cfRule type="cellIs" dxfId="6424" priority="1428" operator="greaterThanOrEqual">
      <formula>$E65</formula>
    </cfRule>
  </conditionalFormatting>
  <conditionalFormatting sqref="F66:F69">
    <cfRule type="cellIs" dxfId="6423" priority="1201" operator="equal">
      <formula>0</formula>
    </cfRule>
    <cfRule type="cellIs" dxfId="6422" priority="1202" operator="lessThan">
      <formula>E66</formula>
    </cfRule>
    <cfRule type="cellIs" dxfId="6421" priority="1203" operator="greaterThanOrEqual">
      <formula>E66</formula>
    </cfRule>
  </conditionalFormatting>
  <conditionalFormatting sqref="F71">
    <cfRule type="cellIs" dxfId="6420" priority="1110" operator="equal">
      <formula>0</formula>
    </cfRule>
    <cfRule type="cellIs" dxfId="6419" priority="1111" operator="lessThan">
      <formula>E71</formula>
    </cfRule>
    <cfRule type="cellIs" dxfId="6418" priority="1112" operator="greaterThanOrEqual">
      <formula>E71</formula>
    </cfRule>
  </conditionalFormatting>
  <conditionalFormatting sqref="F73">
    <cfRule type="cellIs" dxfId="6417" priority="1108" operator="lessThan">
      <formula>E73</formula>
    </cfRule>
    <cfRule type="cellIs" dxfId="6416" priority="1109" operator="greaterThanOrEqual">
      <formula>E73</formula>
    </cfRule>
  </conditionalFormatting>
  <conditionalFormatting sqref="F73:F74">
    <cfRule type="cellIs" dxfId="6415" priority="1104" operator="equal">
      <formula>0</formula>
    </cfRule>
  </conditionalFormatting>
  <conditionalFormatting sqref="F74">
    <cfRule type="cellIs" dxfId="6414" priority="1105" operator="lessThan">
      <formula>E74</formula>
    </cfRule>
    <cfRule type="cellIs" dxfId="6413" priority="1106" operator="greaterThanOrEqual">
      <formula>E74</formula>
    </cfRule>
  </conditionalFormatting>
  <conditionalFormatting sqref="F75">
    <cfRule type="cellIs" dxfId="6412" priority="1414" operator="equal">
      <formula>0</formula>
    </cfRule>
    <cfRule type="cellIs" dxfId="6411" priority="1415" operator="lessThan">
      <formula>$E75</formula>
    </cfRule>
    <cfRule type="cellIs" dxfId="6410" priority="1416" operator="greaterThanOrEqual">
      <formula>$E75</formula>
    </cfRule>
  </conditionalFormatting>
  <conditionalFormatting sqref="F76:F79">
    <cfRule type="cellIs" dxfId="6409" priority="1328" operator="lessThan">
      <formula>E76</formula>
    </cfRule>
    <cfRule type="cellIs" dxfId="6408" priority="1329" operator="greaterThanOrEqual">
      <formula>E76</formula>
    </cfRule>
  </conditionalFormatting>
  <conditionalFormatting sqref="F76:F81">
    <cfRule type="cellIs" dxfId="6407" priority="1101" operator="equal">
      <formula>0</formula>
    </cfRule>
  </conditionalFormatting>
  <conditionalFormatting sqref="F80">
    <cfRule type="cellIs" dxfId="6406" priority="1114" operator="lessThan">
      <formula>E80</formula>
    </cfRule>
    <cfRule type="cellIs" dxfId="6405" priority="1115" operator="greaterThanOrEqual">
      <formula>E80</formula>
    </cfRule>
  </conditionalFormatting>
  <conditionalFormatting sqref="F81">
    <cfRule type="cellIs" dxfId="6404" priority="1102" operator="lessThan">
      <formula>E81</formula>
    </cfRule>
    <cfRule type="cellIs" dxfId="6403" priority="1103" operator="greaterThanOrEqual">
      <formula>E81</formula>
    </cfRule>
  </conditionalFormatting>
  <conditionalFormatting sqref="F82">
    <cfRule type="cellIs" dxfId="6402" priority="1306" operator="equal">
      <formula>0</formula>
    </cfRule>
    <cfRule type="cellIs" dxfId="6401" priority="1307" operator="lessThan">
      <formula>$E82</formula>
    </cfRule>
    <cfRule type="cellIs" dxfId="6400" priority="1308" operator="greaterThanOrEqual">
      <formula>$E82</formula>
    </cfRule>
  </conditionalFormatting>
  <conditionalFormatting sqref="F83:F86">
    <cfRule type="cellIs" dxfId="6399" priority="1189" operator="equal">
      <formula>0</formula>
    </cfRule>
    <cfRule type="cellIs" dxfId="6398" priority="1190" operator="lessThan">
      <formula>E83</formula>
    </cfRule>
    <cfRule type="cellIs" dxfId="6397" priority="1191" operator="greaterThanOrEqual">
      <formula>E83</formula>
    </cfRule>
  </conditionalFormatting>
  <conditionalFormatting sqref="F92">
    <cfRule type="cellIs" dxfId="6396" priority="1273" operator="equal">
      <formula>0</formula>
    </cfRule>
    <cfRule type="cellIs" dxfId="6395" priority="1274" operator="lessThan">
      <formula>E92</formula>
    </cfRule>
    <cfRule type="cellIs" dxfId="6394" priority="1275" operator="greaterThanOrEqual">
      <formula>E92</formula>
    </cfRule>
  </conditionalFormatting>
  <conditionalFormatting sqref="F93:F102">
    <cfRule type="cellIs" dxfId="6393" priority="1095" operator="equal">
      <formula>0</formula>
    </cfRule>
    <cfRule type="cellIs" dxfId="6392" priority="1096" operator="lessThan">
      <formula>E93</formula>
    </cfRule>
    <cfRule type="cellIs" dxfId="6391" priority="1097" operator="greaterThanOrEqual">
      <formula>E93</formula>
    </cfRule>
  </conditionalFormatting>
  <conditionalFormatting sqref="G7">
    <cfRule type="cellIs" dxfId="6390" priority="268" operator="equal">
      <formula>"Introducir resultado"</formula>
    </cfRule>
    <cfRule type="cellIs" dxfId="6389" priority="269" operator="equal">
      <formula>"Meta Conseguida"</formula>
    </cfRule>
    <cfRule type="cellIs" dxfId="6388" priority="270" operator="equal">
      <formula>"Meta non Conseguida"</formula>
    </cfRule>
  </conditionalFormatting>
  <conditionalFormatting sqref="G8">
    <cfRule type="cellIs" dxfId="6387" priority="292" operator="equal">
      <formula>"Meta Totalmente Alcanzada"</formula>
    </cfRule>
    <cfRule type="cellIs" dxfId="6386" priority="293" operator="equal">
      <formula>"Meta Parcialmente Alcanzada"</formula>
    </cfRule>
    <cfRule type="cellIs" dxfId="6385" priority="294" operator="equal">
      <formula>"Ningunha Meta Alcanzada"</formula>
    </cfRule>
  </conditionalFormatting>
  <conditionalFormatting sqref="G9:G10">
    <cfRule type="cellIs" dxfId="6384" priority="265" operator="equal">
      <formula>"Introducir resultado"</formula>
    </cfRule>
    <cfRule type="cellIs" dxfId="6383" priority="266" operator="equal">
      <formula>"Meta Conseguida"</formula>
    </cfRule>
    <cfRule type="cellIs" dxfId="6382" priority="267" operator="equal">
      <formula>"Meta non Conseguida"</formula>
    </cfRule>
  </conditionalFormatting>
  <conditionalFormatting sqref="G12">
    <cfRule type="cellIs" dxfId="6381" priority="280" operator="equal">
      <formula>"Meta Totalmente Alcanzada"</formula>
    </cfRule>
    <cfRule type="cellIs" dxfId="6380" priority="281" operator="equal">
      <formula>"Meta Parcialmente Alcanzada"</formula>
    </cfRule>
    <cfRule type="cellIs" dxfId="6379" priority="282" operator="equal">
      <formula>"Ningunha Meta Alcanzada"</formula>
    </cfRule>
  </conditionalFormatting>
  <conditionalFormatting sqref="G13:G14">
    <cfRule type="cellIs" dxfId="6378" priority="260" operator="equal">
      <formula>"Meta Conseguida"</formula>
    </cfRule>
    <cfRule type="cellIs" dxfId="6377" priority="261" operator="equal">
      <formula>"Meta non Conseguida"</formula>
    </cfRule>
  </conditionalFormatting>
  <conditionalFormatting sqref="G13:G15">
    <cfRule type="cellIs" dxfId="6376" priority="255" operator="equal">
      <formula>"Introducir resultado"</formula>
    </cfRule>
  </conditionalFormatting>
  <conditionalFormatting sqref="G15">
    <cfRule type="cellIs" dxfId="6375" priority="256" operator="equal">
      <formula>"Resultado Introducido"</formula>
    </cfRule>
    <cfRule type="cellIs" dxfId="6374" priority="257" operator="equal">
      <formula>"Meta no Conseguida"</formula>
    </cfRule>
  </conditionalFormatting>
  <conditionalFormatting sqref="G16">
    <cfRule type="cellIs" dxfId="6373" priority="319" operator="equal">
      <formula>"Meta Totalmente Alcanzada"</formula>
    </cfRule>
    <cfRule type="cellIs" dxfId="6372" priority="320" operator="equal">
      <formula>"Meta Parcialmente Alcanzada"</formula>
    </cfRule>
    <cfRule type="cellIs" dxfId="6371" priority="321" operator="equal">
      <formula>"Ningunha Meta Alcanzada"</formula>
    </cfRule>
  </conditionalFormatting>
  <conditionalFormatting sqref="G17:G18">
    <cfRule type="cellIs" dxfId="6370" priority="249" operator="equal">
      <formula>"Introducir resultado"</formula>
    </cfRule>
    <cfRule type="cellIs" dxfId="6369" priority="250" operator="equal">
      <formula>"Meta Conseguida"</formula>
    </cfRule>
    <cfRule type="cellIs" dxfId="6368" priority="251" operator="equal">
      <formula>"Meta non Conseguida"</formula>
    </cfRule>
  </conditionalFormatting>
  <conditionalFormatting sqref="G20">
    <cfRule type="cellIs" dxfId="6367" priority="274" operator="equal">
      <formula>"Meta Totalmente Alcanzada"</formula>
    </cfRule>
    <cfRule type="cellIs" dxfId="6366" priority="275" operator="equal">
      <formula>"Meta Parcialmente Alcanzada"</formula>
    </cfRule>
    <cfRule type="cellIs" dxfId="6365" priority="276" operator="equal">
      <formula>"Ningunha Meta Alcanzada"</formula>
    </cfRule>
  </conditionalFormatting>
  <conditionalFormatting sqref="G21:G22">
    <cfRule type="cellIs" dxfId="6364" priority="243" operator="equal">
      <formula>"Introducir resultado"</formula>
    </cfRule>
    <cfRule type="cellIs" dxfId="6363" priority="244" operator="equal">
      <formula>"Meta Conseguida"</formula>
    </cfRule>
    <cfRule type="cellIs" dxfId="6362" priority="245" operator="equal">
      <formula>"Meta non Conseguida"</formula>
    </cfRule>
  </conditionalFormatting>
  <conditionalFormatting sqref="G24">
    <cfRule type="cellIs" dxfId="6361" priority="1297" operator="equal">
      <formula>"Meta Totalmente Alcanzada"</formula>
    </cfRule>
    <cfRule type="cellIs" dxfId="6360" priority="1298" operator="equal">
      <formula>"Meta Parcialmente Alcanzada"</formula>
    </cfRule>
    <cfRule type="cellIs" dxfId="6359" priority="1299" operator="equal">
      <formula>"Ningunha Meta Alcanzada"</formula>
    </cfRule>
  </conditionalFormatting>
  <conditionalFormatting sqref="G25:G30">
    <cfRule type="cellIs" dxfId="6358" priority="1146" operator="equal">
      <formula>"Introducir resultado"</formula>
    </cfRule>
    <cfRule type="cellIs" dxfId="6357" priority="1147" operator="equal">
      <formula>"Meta Conseguida"</formula>
    </cfRule>
    <cfRule type="cellIs" dxfId="6356" priority="1148" operator="equal">
      <formula>"Meta non Conseguida"</formula>
    </cfRule>
  </conditionalFormatting>
  <conditionalFormatting sqref="G32:G33">
    <cfRule type="cellIs" dxfId="6355" priority="1143" operator="equal">
      <formula>"Introducir resultado"</formula>
    </cfRule>
    <cfRule type="cellIs" dxfId="6354" priority="1144" operator="equal">
      <formula>"Meta Conseguida"</formula>
    </cfRule>
    <cfRule type="cellIs" dxfId="6353" priority="1145" operator="equal">
      <formula>"Meta non Conseguida"</formula>
    </cfRule>
  </conditionalFormatting>
  <conditionalFormatting sqref="G35:G36">
    <cfRule type="cellIs" dxfId="6352" priority="1152" operator="equal">
      <formula>"Introducir resultado"</formula>
    </cfRule>
    <cfRule type="cellIs" dxfId="6351" priority="1153" operator="equal">
      <formula>"Meta Conseguida"</formula>
    </cfRule>
    <cfRule type="cellIs" dxfId="6350" priority="1154" operator="equal">
      <formula>"Meta non Conseguida"</formula>
    </cfRule>
  </conditionalFormatting>
  <conditionalFormatting sqref="G37">
    <cfRule type="cellIs" dxfId="6349" priority="1408" operator="equal">
      <formula>"Meta Totalmente Alcanzada"</formula>
    </cfRule>
    <cfRule type="cellIs" dxfId="6348" priority="1409" operator="equal">
      <formula>"Meta Parcialmente Alcanzada"</formula>
    </cfRule>
    <cfRule type="cellIs" dxfId="6347" priority="1410" operator="equal">
      <formula>"Ningunha Meta Alcanzada"</formula>
    </cfRule>
  </conditionalFormatting>
  <conditionalFormatting sqref="G38:G40">
    <cfRule type="cellIs" dxfId="6346" priority="1364" operator="equal">
      <formula>"Meta Conseguida"</formula>
    </cfRule>
    <cfRule type="cellIs" dxfId="6345" priority="1365" operator="equal">
      <formula>"Meta non Conseguida"</formula>
    </cfRule>
  </conditionalFormatting>
  <conditionalFormatting sqref="G38:G41">
    <cfRule type="cellIs" dxfId="6344" priority="1357" operator="equal">
      <formula>"Introducir resultado"</formula>
    </cfRule>
  </conditionalFormatting>
  <conditionalFormatting sqref="G41">
    <cfRule type="cellIs" dxfId="6343" priority="1358" operator="equal">
      <formula>"Indicador Completado"</formula>
    </cfRule>
    <cfRule type="cellIs" dxfId="6342" priority="1359" operator="equal">
      <formula>"Meta no Conseguida"</formula>
    </cfRule>
  </conditionalFormatting>
  <conditionalFormatting sqref="G46">
    <cfRule type="cellIs" dxfId="6341" priority="1405" operator="equal">
      <formula>"Meta Totalmente Alcanzada"</formula>
    </cfRule>
    <cfRule type="cellIs" dxfId="6340" priority="1406" operator="equal">
      <formula>"Meta Parcialmente Alcanzada"</formula>
    </cfRule>
    <cfRule type="cellIs" dxfId="6339" priority="1407" operator="equal">
      <formula>"Ningunha Meta Alcanzada"</formula>
    </cfRule>
  </conditionalFormatting>
  <conditionalFormatting sqref="G47">
    <cfRule type="cellIs" dxfId="6338" priority="1461" operator="equal">
      <formula>"Meta noN Conseguida"</formula>
    </cfRule>
  </conditionalFormatting>
  <conditionalFormatting sqref="G47:G53">
    <cfRule type="cellIs" dxfId="6337" priority="16" operator="equal">
      <formula>"Introducir resultado"</formula>
    </cfRule>
    <cfRule type="cellIs" dxfId="6336" priority="17" operator="equal">
      <formula>"Meta Conseguida"</formula>
    </cfRule>
  </conditionalFormatting>
  <conditionalFormatting sqref="G48:G53">
    <cfRule type="cellIs" dxfId="6335" priority="18" operator="equal">
      <formula>"Meta non Conseguida"</formula>
    </cfRule>
  </conditionalFormatting>
  <conditionalFormatting sqref="G54">
    <cfRule type="cellIs" dxfId="6334" priority="1402" operator="equal">
      <formula>"Meta Totalmente Alcanzada"</formula>
    </cfRule>
    <cfRule type="cellIs" dxfId="6333" priority="1403" operator="equal">
      <formula>"Meta Parcialmente Alcanzada"</formula>
    </cfRule>
    <cfRule type="cellIs" dxfId="6332" priority="1404" operator="equal">
      <formula>"Ningunha Meta Alcanzada"</formula>
    </cfRule>
  </conditionalFormatting>
  <conditionalFormatting sqref="G55:G58">
    <cfRule type="cellIs" dxfId="6331" priority="1411" operator="equal">
      <formula>"Introducir resultado"</formula>
    </cfRule>
    <cfRule type="cellIs" dxfId="6330" priority="1412" operator="equal">
      <formula>"Meta Conseguida"</formula>
    </cfRule>
    <cfRule type="cellIs" dxfId="6329" priority="1413" operator="equal">
      <formula>"Meta non Conseguida"</formula>
    </cfRule>
  </conditionalFormatting>
  <conditionalFormatting sqref="G59">
    <cfRule type="cellIs" dxfId="6328" priority="1438" operator="equal">
      <formula>"Meta Totalmente Alcanzada"</formula>
    </cfRule>
    <cfRule type="cellIs" dxfId="6327" priority="1439" operator="equal">
      <formula>"Meta Parcialmente Alcanzada"</formula>
    </cfRule>
    <cfRule type="cellIs" dxfId="6326" priority="1440" operator="equal">
      <formula>"Ningunha Meta Alcanzada"</formula>
    </cfRule>
  </conditionalFormatting>
  <conditionalFormatting sqref="G60:G64">
    <cfRule type="cellIs" dxfId="6325" priority="1137" operator="equal">
      <formula>"Introducir resultado"</formula>
    </cfRule>
    <cfRule type="cellIs" dxfId="6324" priority="1138" operator="equal">
      <formula>"Meta Conseguida"</formula>
    </cfRule>
    <cfRule type="cellIs" dxfId="6323" priority="1139" operator="equal">
      <formula>"Meta non Conseguida"</formula>
    </cfRule>
  </conditionalFormatting>
  <conditionalFormatting sqref="G65">
    <cfRule type="cellIs" dxfId="6322" priority="1429" operator="equal">
      <formula>"Meta Totalmente Alcanzada"</formula>
    </cfRule>
    <cfRule type="cellIs" dxfId="6321" priority="1430" operator="equal">
      <formula>"Meta Parcialmente Alcanzada"</formula>
    </cfRule>
    <cfRule type="cellIs" dxfId="6320" priority="1431" operator="equal">
      <formula>"Ningunha Meta Alcanzada"</formula>
    </cfRule>
  </conditionalFormatting>
  <conditionalFormatting sqref="G66:G69">
    <cfRule type="cellIs" dxfId="6319" priority="1352" operator="equal">
      <formula>"Meta Conseguida"</formula>
    </cfRule>
    <cfRule type="cellIs" dxfId="6318" priority="1353" operator="equal">
      <formula>"Meta non Conseguida"</formula>
    </cfRule>
  </conditionalFormatting>
  <conditionalFormatting sqref="G66:G74">
    <cfRule type="cellIs" dxfId="6317" priority="1122" operator="equal">
      <formula>"Introducir resultado"</formula>
    </cfRule>
  </conditionalFormatting>
  <conditionalFormatting sqref="G70">
    <cfRule type="cellIs" dxfId="6316" priority="1135" operator="equal">
      <formula>"Indicador Completado"</formula>
    </cfRule>
    <cfRule type="cellIs" dxfId="6315" priority="1136" operator="equal">
      <formula>"Meta no Conseguida"</formula>
    </cfRule>
  </conditionalFormatting>
  <conditionalFormatting sqref="G71">
    <cfRule type="cellIs" dxfId="6314" priority="1129" operator="equal">
      <formula>"Meta Conseguida"</formula>
    </cfRule>
    <cfRule type="cellIs" dxfId="6313" priority="1130" operator="equal">
      <formula>"Meta non Conseguida"</formula>
    </cfRule>
  </conditionalFormatting>
  <conditionalFormatting sqref="G72">
    <cfRule type="cellIs" dxfId="6312" priority="1132" operator="equal">
      <formula>"Indicador Completado"</formula>
    </cfRule>
    <cfRule type="cellIs" dxfId="6311" priority="1133" operator="equal">
      <formula>"Meta no Conseguida"</formula>
    </cfRule>
  </conditionalFormatting>
  <conditionalFormatting sqref="G73:G74">
    <cfRule type="cellIs" dxfId="6310" priority="1123" operator="equal">
      <formula>"Meta Conseguida"</formula>
    </cfRule>
    <cfRule type="cellIs" dxfId="6309" priority="1124" operator="equal">
      <formula>"Meta non Conseguida"</formula>
    </cfRule>
  </conditionalFormatting>
  <conditionalFormatting sqref="G75">
    <cfRule type="cellIs" dxfId="6308" priority="1417" operator="equal">
      <formula>"Meta Totalmente Alcanzada"</formula>
    </cfRule>
    <cfRule type="cellIs" dxfId="6307" priority="1418" operator="equal">
      <formula>"Meta Parcialmente Alcanzada"</formula>
    </cfRule>
    <cfRule type="cellIs" dxfId="6306" priority="1419" operator="equal">
      <formula>"Ningunha Meta Alcanzada"</formula>
    </cfRule>
  </conditionalFormatting>
  <conditionalFormatting sqref="G76:G81">
    <cfRule type="cellIs" dxfId="6305" priority="1116" operator="equal">
      <formula>"Introducir resultado"</formula>
    </cfRule>
    <cfRule type="cellIs" dxfId="6304" priority="1117" operator="equal">
      <formula>"Meta Conseguida"</formula>
    </cfRule>
    <cfRule type="cellIs" dxfId="6303" priority="1118" operator="equal">
      <formula>"Meta non Conseguida"</formula>
    </cfRule>
  </conditionalFormatting>
  <conditionalFormatting sqref="G82">
    <cfRule type="cellIs" dxfId="6302" priority="1309" operator="equal">
      <formula>"Meta Totalmente Alcanzada"</formula>
    </cfRule>
    <cfRule type="cellIs" dxfId="6301" priority="1310" operator="equal">
      <formula>"Meta Parcialmente Alcanzada"</formula>
    </cfRule>
    <cfRule type="cellIs" dxfId="6300" priority="1311" operator="equal">
      <formula>"Ningunha Meta Alcanzada"</formula>
    </cfRule>
  </conditionalFormatting>
  <conditionalFormatting sqref="G83:G86">
    <cfRule type="cellIs" dxfId="6299" priority="1304" operator="equal">
      <formula>"Meta Conseguida"</formula>
    </cfRule>
    <cfRule type="cellIs" dxfId="6298" priority="1305" operator="equal">
      <formula>"Meta non Conseguida"</formula>
    </cfRule>
  </conditionalFormatting>
  <conditionalFormatting sqref="G83:G88">
    <cfRule type="cellIs" dxfId="6297" priority="1098" operator="equal">
      <formula>"Introducir resultado"</formula>
    </cfRule>
  </conditionalFormatting>
  <conditionalFormatting sqref="G87:G88">
    <cfRule type="cellIs" dxfId="6296" priority="1099" operator="equal">
      <formula>"Indicador Completado"</formula>
    </cfRule>
    <cfRule type="cellIs" dxfId="6295" priority="1100" operator="equal">
      <formula>"Meta no Conseguida"</formula>
    </cfRule>
  </conditionalFormatting>
  <conditionalFormatting sqref="G92">
    <cfRule type="cellIs" dxfId="6294" priority="1270" operator="equal">
      <formula>"Meta Totalmente Alcanzada"</formula>
    </cfRule>
    <cfRule type="cellIs" dxfId="6293" priority="1271" operator="equal">
      <formula>"Meta Parcialmente Alcanzada"</formula>
    </cfRule>
    <cfRule type="cellIs" dxfId="6292" priority="1272" operator="equal">
      <formula>"Ningunha Meta Alcanzada"</formula>
    </cfRule>
  </conditionalFormatting>
  <conditionalFormatting sqref="G93:G102">
    <cfRule type="cellIs" dxfId="6291" priority="1092" operator="equal">
      <formula>"Introducir resultado"</formula>
    </cfRule>
    <cfRule type="cellIs" dxfId="6290" priority="1093" operator="equal">
      <formula>"Meta Conseguida"</formula>
    </cfRule>
    <cfRule type="cellIs" dxfId="6289" priority="1094" operator="equal">
      <formula>"Meta non Conseguida"</formula>
    </cfRule>
  </conditionalFormatting>
  <conditionalFormatting sqref="J7">
    <cfRule type="cellIs" dxfId="6288" priority="240" operator="equal">
      <formula>0</formula>
    </cfRule>
    <cfRule type="cellIs" dxfId="6287" priority="241" operator="lessThan">
      <formula>I7</formula>
    </cfRule>
    <cfRule type="cellIs" dxfId="6286" priority="242" operator="greaterThanOrEqual">
      <formula>I7</formula>
    </cfRule>
  </conditionalFormatting>
  <conditionalFormatting sqref="J8">
    <cfRule type="cellIs" dxfId="6285" priority="213" operator="equal">
      <formula>0</formula>
    </cfRule>
    <cfRule type="cellIs" dxfId="6284" priority="214" operator="greaterThanOrEqual">
      <formula>I8</formula>
    </cfRule>
    <cfRule type="cellIs" dxfId="6283" priority="215" operator="lessThan">
      <formula>I8</formula>
    </cfRule>
  </conditionalFormatting>
  <conditionalFormatting sqref="J9">
    <cfRule type="cellIs" dxfId="6282" priority="229" operator="lessThan">
      <formula>I9</formula>
    </cfRule>
    <cfRule type="cellIs" dxfId="6281" priority="230" operator="greaterThanOrEqual">
      <formula>I9</formula>
    </cfRule>
  </conditionalFormatting>
  <conditionalFormatting sqref="J9:J11">
    <cfRule type="cellIs" dxfId="6280" priority="88" operator="equal">
      <formula>0</formula>
    </cfRule>
  </conditionalFormatting>
  <conditionalFormatting sqref="J10">
    <cfRule type="cellIs" dxfId="6279" priority="89" operator="lessThan">
      <formula>I10</formula>
    </cfRule>
    <cfRule type="cellIs" dxfId="6278" priority="90" operator="greaterThanOrEqual">
      <formula>I10</formula>
    </cfRule>
  </conditionalFormatting>
  <conditionalFormatting sqref="J11">
    <cfRule type="cellIs" dxfId="6277" priority="232" operator="lessThan">
      <formula>$E11</formula>
    </cfRule>
    <cfRule type="cellIs" dxfId="6276" priority="233" operator="greaterThanOrEqual">
      <formula>$E11</formula>
    </cfRule>
  </conditionalFormatting>
  <conditionalFormatting sqref="J12">
    <cfRule type="cellIs" dxfId="6275" priority="204" operator="equal">
      <formula>0</formula>
    </cfRule>
    <cfRule type="cellIs" dxfId="6274" priority="205" operator="greaterThanOrEqual">
      <formula>I12</formula>
    </cfRule>
    <cfRule type="cellIs" dxfId="6273" priority="206" operator="lessThan">
      <formula>I12</formula>
    </cfRule>
  </conditionalFormatting>
  <conditionalFormatting sqref="J13">
    <cfRule type="cellIs" dxfId="6272" priority="211" operator="lessThan">
      <formula>I13</formula>
    </cfRule>
    <cfRule type="cellIs" dxfId="6271" priority="212" operator="greaterThanOrEqual">
      <formula>I13</formula>
    </cfRule>
  </conditionalFormatting>
  <conditionalFormatting sqref="J13:J15">
    <cfRule type="cellIs" dxfId="6270" priority="94" operator="equal">
      <formula>0</formula>
    </cfRule>
  </conditionalFormatting>
  <conditionalFormatting sqref="J14">
    <cfRule type="cellIs" dxfId="6269" priority="95" operator="lessThan">
      <formula>I14</formula>
    </cfRule>
    <cfRule type="cellIs" dxfId="6268" priority="96" operator="greaterThanOrEqual">
      <formula>I14</formula>
    </cfRule>
  </conditionalFormatting>
  <conditionalFormatting sqref="J16">
    <cfRule type="cellIs" dxfId="6267" priority="222" operator="equal">
      <formula>0</formula>
    </cfRule>
    <cfRule type="cellIs" dxfId="6266" priority="223" operator="greaterThanOrEqual">
      <formula>I16</formula>
    </cfRule>
    <cfRule type="cellIs" dxfId="6265" priority="224" operator="lessThan">
      <formula>I16</formula>
    </cfRule>
  </conditionalFormatting>
  <conditionalFormatting sqref="J17">
    <cfRule type="cellIs" dxfId="6264" priority="226" operator="lessThan">
      <formula>I17</formula>
    </cfRule>
    <cfRule type="cellIs" dxfId="6263" priority="227" operator="greaterThanOrEqual">
      <formula>I17</formula>
    </cfRule>
  </conditionalFormatting>
  <conditionalFormatting sqref="J17:J18">
    <cfRule type="cellIs" dxfId="6262" priority="82" operator="equal">
      <formula>0</formula>
    </cfRule>
  </conditionalFormatting>
  <conditionalFormatting sqref="J18">
    <cfRule type="cellIs" dxfId="6261" priority="83" operator="lessThan">
      <formula>I18</formula>
    </cfRule>
    <cfRule type="cellIs" dxfId="6260" priority="84" operator="greaterThanOrEqual">
      <formula>I18</formula>
    </cfRule>
  </conditionalFormatting>
  <conditionalFormatting sqref="J20">
    <cfRule type="cellIs" dxfId="6259" priority="198" operator="equal">
      <formula>0</formula>
    </cfRule>
    <cfRule type="cellIs" dxfId="6258" priority="199" operator="greaterThanOrEqual">
      <formula>I20</formula>
    </cfRule>
    <cfRule type="cellIs" dxfId="6257" priority="200" operator="lessThan">
      <formula>I20</formula>
    </cfRule>
  </conditionalFormatting>
  <conditionalFormatting sqref="J21">
    <cfRule type="cellIs" dxfId="6256" priority="220" operator="lessThan">
      <formula>I21</formula>
    </cfRule>
    <cfRule type="cellIs" dxfId="6255" priority="221" operator="greaterThanOrEqual">
      <formula>I21</formula>
    </cfRule>
  </conditionalFormatting>
  <conditionalFormatting sqref="J21:J22">
    <cfRule type="cellIs" dxfId="6254" priority="76" operator="equal">
      <formula>0</formula>
    </cfRule>
  </conditionalFormatting>
  <conditionalFormatting sqref="J22">
    <cfRule type="cellIs" dxfId="6253" priority="77" operator="lessThan">
      <formula>I22</formula>
    </cfRule>
    <cfRule type="cellIs" dxfId="6252" priority="78" operator="greaterThanOrEqual">
      <formula>I22</formula>
    </cfRule>
  </conditionalFormatting>
  <conditionalFormatting sqref="J24">
    <cfRule type="cellIs" dxfId="6251" priority="918" operator="equal">
      <formula>0</formula>
    </cfRule>
    <cfRule type="cellIs" dxfId="6250" priority="919" operator="greaterThanOrEqual">
      <formula>I24</formula>
    </cfRule>
    <cfRule type="cellIs" dxfId="6249" priority="920" operator="lessThan">
      <formula>I24</formula>
    </cfRule>
  </conditionalFormatting>
  <conditionalFormatting sqref="J25">
    <cfRule type="cellIs" dxfId="6248" priority="906" operator="equal">
      <formula>0</formula>
    </cfRule>
    <cfRule type="cellIs" dxfId="6247" priority="907" operator="lessThan">
      <formula>I25</formula>
    </cfRule>
    <cfRule type="cellIs" dxfId="6246" priority="908" operator="greaterThanOrEqual">
      <formula>I25</formula>
    </cfRule>
  </conditionalFormatting>
  <conditionalFormatting sqref="J26">
    <cfRule type="cellIs" dxfId="6245" priority="909" operator="equal">
      <formula>0</formula>
    </cfRule>
    <cfRule type="cellIs" dxfId="6244" priority="910" operator="lessThanOrEqual">
      <formula>I26</formula>
    </cfRule>
    <cfRule type="cellIs" dxfId="6243" priority="911" operator="greaterThan">
      <formula>I26</formula>
    </cfRule>
  </conditionalFormatting>
  <conditionalFormatting sqref="J27:J30">
    <cfRule type="cellIs" dxfId="6242" priority="894" operator="equal">
      <formula>0</formula>
    </cfRule>
    <cfRule type="cellIs" dxfId="6241" priority="895" operator="lessThan">
      <formula>$E27</formula>
    </cfRule>
    <cfRule type="cellIs" dxfId="6240" priority="896" operator="greaterThanOrEqual">
      <formula>$E27</formula>
    </cfRule>
  </conditionalFormatting>
  <conditionalFormatting sqref="J32">
    <cfRule type="cellIs" dxfId="6239" priority="1000" operator="lessThan">
      <formula>I32</formula>
    </cfRule>
    <cfRule type="cellIs" dxfId="6238" priority="1001" operator="greaterThanOrEqual">
      <formula>I32</formula>
    </cfRule>
  </conditionalFormatting>
  <conditionalFormatting sqref="J32:J33">
    <cfRule type="cellIs" dxfId="6237" priority="999" operator="equal">
      <formula>0</formula>
    </cfRule>
  </conditionalFormatting>
  <conditionalFormatting sqref="J33">
    <cfRule type="cellIs" dxfId="6236" priority="1003" operator="lessThan">
      <formula>I33</formula>
    </cfRule>
    <cfRule type="cellIs" dxfId="6235" priority="1004" operator="greaterThanOrEqual">
      <formula>I33</formula>
    </cfRule>
  </conditionalFormatting>
  <conditionalFormatting sqref="J35">
    <cfRule type="cellIs" dxfId="6234" priority="997" operator="lessThan">
      <formula>I35</formula>
    </cfRule>
    <cfRule type="cellIs" dxfId="6233" priority="998" operator="greaterThanOrEqual">
      <formula>I35</formula>
    </cfRule>
  </conditionalFormatting>
  <conditionalFormatting sqref="J35:J36">
    <cfRule type="cellIs" dxfId="6232" priority="990" operator="equal">
      <formula>0</formula>
    </cfRule>
  </conditionalFormatting>
  <conditionalFormatting sqref="J36">
    <cfRule type="cellIs" dxfId="6231" priority="991" operator="lessThan">
      <formula>I36</formula>
    </cfRule>
    <cfRule type="cellIs" dxfId="6230" priority="992" operator="greaterThanOrEqual">
      <formula>I36</formula>
    </cfRule>
  </conditionalFormatting>
  <conditionalFormatting sqref="J37">
    <cfRule type="cellIs" dxfId="6229" priority="1080" operator="equal">
      <formula>0</formula>
    </cfRule>
    <cfRule type="cellIs" dxfId="6228" priority="1081" operator="lessThan">
      <formula>$E37</formula>
    </cfRule>
    <cfRule type="cellIs" dxfId="6227" priority="1082" operator="greaterThanOrEqual">
      <formula>$E37</formula>
    </cfRule>
  </conditionalFormatting>
  <conditionalFormatting sqref="J38:J40">
    <cfRule type="cellIs" dxfId="6226" priority="978" operator="equal">
      <formula>0</formula>
    </cfRule>
    <cfRule type="cellIs" dxfId="6225" priority="979" operator="lessThan">
      <formula>I38</formula>
    </cfRule>
    <cfRule type="cellIs" dxfId="6224" priority="980" operator="greaterThanOrEqual">
      <formula>I38</formula>
    </cfRule>
  </conditionalFormatting>
  <conditionalFormatting sqref="J46">
    <cfRule type="cellIs" dxfId="6223" priority="1074" operator="equal">
      <formula>0</formula>
    </cfRule>
    <cfRule type="cellIs" dxfId="6222" priority="1075" operator="lessThan">
      <formula>I46</formula>
    </cfRule>
    <cfRule type="cellIs" dxfId="6221" priority="1076" operator="greaterThanOrEqual">
      <formula>I46</formula>
    </cfRule>
  </conditionalFormatting>
  <conditionalFormatting sqref="J47:J51">
    <cfRule type="cellIs" dxfId="6220" priority="43" operator="equal">
      <formula>0</formula>
    </cfRule>
    <cfRule type="cellIs" dxfId="6219" priority="44" operator="lessThan">
      <formula>I47</formula>
    </cfRule>
    <cfRule type="cellIs" dxfId="6218" priority="45" operator="greaterThanOrEqual">
      <formula>I47</formula>
    </cfRule>
  </conditionalFormatting>
  <conditionalFormatting sqref="J50:J51">
    <cfRule type="cellIs" dxfId="6217" priority="7" operator="equal">
      <formula>0</formula>
    </cfRule>
    <cfRule type="cellIs" dxfId="6216" priority="8" operator="lessThan">
      <formula>I50</formula>
    </cfRule>
    <cfRule type="cellIs" dxfId="6215" priority="9" operator="greaterThanOrEqual">
      <formula>I50</formula>
    </cfRule>
  </conditionalFormatting>
  <conditionalFormatting sqref="J52:J53">
    <cfRule type="cellIs" dxfId="6214" priority="972" operator="equal">
      <formula>0</formula>
    </cfRule>
    <cfRule type="cellIs" dxfId="6213" priority="973" operator="lessThanOrEqual">
      <formula>I52</formula>
    </cfRule>
    <cfRule type="cellIs" dxfId="6212" priority="974" operator="greaterThan">
      <formula>I52</formula>
    </cfRule>
  </conditionalFormatting>
  <conditionalFormatting sqref="J54">
    <cfRule type="cellIs" dxfId="6211" priority="1062" operator="equal">
      <formula>0</formula>
    </cfRule>
    <cfRule type="cellIs" dxfId="6210" priority="1063" operator="lessThan">
      <formula>$E54</formula>
    </cfRule>
    <cfRule type="cellIs" dxfId="6209" priority="1064" operator="greaterThanOrEqual">
      <formula>$E54</formula>
    </cfRule>
  </conditionalFormatting>
  <conditionalFormatting sqref="J55:J58">
    <cfRule type="cellIs" dxfId="6208" priority="831" operator="equal">
      <formula>0</formula>
    </cfRule>
    <cfRule type="cellIs" dxfId="6207" priority="832" operator="lessThan">
      <formula>I55</formula>
    </cfRule>
    <cfRule type="cellIs" dxfId="6206" priority="833" operator="greaterThanOrEqual">
      <formula>I55</formula>
    </cfRule>
  </conditionalFormatting>
  <conditionalFormatting sqref="J59">
    <cfRule type="cellIs" dxfId="6205" priority="1053" operator="equal">
      <formula>0</formula>
    </cfRule>
    <cfRule type="cellIs" dxfId="6204" priority="1054" operator="lessThan">
      <formula>I59</formula>
    </cfRule>
    <cfRule type="cellIs" dxfId="6203" priority="1055" operator="greaterThanOrEqual">
      <formula>I59</formula>
    </cfRule>
  </conditionalFormatting>
  <conditionalFormatting sqref="J60:J63">
    <cfRule type="cellIs" dxfId="6202" priority="802" operator="lessThan">
      <formula>I60</formula>
    </cfRule>
    <cfRule type="cellIs" dxfId="6201" priority="803" operator="greaterThanOrEqual">
      <formula>I60</formula>
    </cfRule>
  </conditionalFormatting>
  <conditionalFormatting sqref="J60:J64">
    <cfRule type="cellIs" dxfId="6200" priority="801" operator="equal">
      <formula>0</formula>
    </cfRule>
  </conditionalFormatting>
  <conditionalFormatting sqref="J64">
    <cfRule type="cellIs" dxfId="6199" priority="1012" operator="lessThan">
      <formula>I64</formula>
    </cfRule>
    <cfRule type="cellIs" dxfId="6198" priority="1013" operator="greaterThanOrEqual">
      <formula>I64</formula>
    </cfRule>
  </conditionalFormatting>
  <conditionalFormatting sqref="J65">
    <cfRule type="cellIs" dxfId="6197" priority="1044" operator="equal">
      <formula>0</formula>
    </cfRule>
    <cfRule type="cellIs" dxfId="6196" priority="1045" operator="lessThan">
      <formula>$E65</formula>
    </cfRule>
    <cfRule type="cellIs" dxfId="6195" priority="1046" operator="greaterThanOrEqual">
      <formula>$E65</formula>
    </cfRule>
  </conditionalFormatting>
  <conditionalFormatting sqref="J66:J69">
    <cfRule type="cellIs" dxfId="6194" priority="819" operator="equal">
      <formula>0</formula>
    </cfRule>
    <cfRule type="cellIs" dxfId="6193" priority="820" operator="lessThan">
      <formula>I66</formula>
    </cfRule>
    <cfRule type="cellIs" dxfId="6192" priority="821" operator="greaterThanOrEqual">
      <formula>I66</formula>
    </cfRule>
  </conditionalFormatting>
  <conditionalFormatting sqref="J71">
    <cfRule type="cellIs" dxfId="6191" priority="728" operator="equal">
      <formula>0</formula>
    </cfRule>
    <cfRule type="cellIs" dxfId="6190" priority="729" operator="lessThan">
      <formula>I71</formula>
    </cfRule>
    <cfRule type="cellIs" dxfId="6189" priority="730" operator="greaterThanOrEqual">
      <formula>I71</formula>
    </cfRule>
  </conditionalFormatting>
  <conditionalFormatting sqref="J73:J74">
    <cfRule type="cellIs" dxfId="6188" priority="722" operator="equal">
      <formula>0</formula>
    </cfRule>
    <cfRule type="cellIs" dxfId="6187" priority="723" operator="lessThan">
      <formula>I73</formula>
    </cfRule>
    <cfRule type="cellIs" dxfId="6186" priority="724" operator="greaterThanOrEqual">
      <formula>I73</formula>
    </cfRule>
  </conditionalFormatting>
  <conditionalFormatting sqref="J75">
    <cfRule type="cellIs" dxfId="6185" priority="1032" operator="equal">
      <formula>0</formula>
    </cfRule>
    <cfRule type="cellIs" dxfId="6184" priority="1033" operator="lessThan">
      <formula>$E75</formula>
    </cfRule>
    <cfRule type="cellIs" dxfId="6183" priority="1034" operator="greaterThanOrEqual">
      <formula>$E75</formula>
    </cfRule>
  </conditionalFormatting>
  <conditionalFormatting sqref="J76:J79">
    <cfRule type="cellIs" dxfId="6182" priority="946" operator="lessThan">
      <formula>I76</formula>
    </cfRule>
    <cfRule type="cellIs" dxfId="6181" priority="947" operator="greaterThanOrEqual">
      <formula>I76</formula>
    </cfRule>
  </conditionalFormatting>
  <conditionalFormatting sqref="J76:J81">
    <cfRule type="cellIs" dxfId="6180" priority="719" operator="equal">
      <formula>0</formula>
    </cfRule>
  </conditionalFormatting>
  <conditionalFormatting sqref="J80">
    <cfRule type="cellIs" dxfId="6179" priority="732" operator="lessThan">
      <formula>I80</formula>
    </cfRule>
    <cfRule type="cellIs" dxfId="6178" priority="733" operator="greaterThanOrEqual">
      <formula>I80</formula>
    </cfRule>
  </conditionalFormatting>
  <conditionalFormatting sqref="J81">
    <cfRule type="cellIs" dxfId="6177" priority="720" operator="lessThan">
      <formula>I81</formula>
    </cfRule>
    <cfRule type="cellIs" dxfId="6176" priority="721" operator="greaterThanOrEqual">
      <formula>I81</formula>
    </cfRule>
  </conditionalFormatting>
  <conditionalFormatting sqref="J82">
    <cfRule type="cellIs" dxfId="6175" priority="924" operator="equal">
      <formula>0</formula>
    </cfRule>
    <cfRule type="cellIs" dxfId="6174" priority="925" operator="lessThan">
      <formula>$E82</formula>
    </cfRule>
    <cfRule type="cellIs" dxfId="6173" priority="926" operator="greaterThanOrEqual">
      <formula>$E82</formula>
    </cfRule>
  </conditionalFormatting>
  <conditionalFormatting sqref="J83:J86">
    <cfRule type="cellIs" dxfId="6172" priority="807" operator="equal">
      <formula>0</formula>
    </cfRule>
    <cfRule type="cellIs" dxfId="6171" priority="808" operator="lessThan">
      <formula>I83</formula>
    </cfRule>
    <cfRule type="cellIs" dxfId="6170" priority="809" operator="greaterThanOrEqual">
      <formula>I83</formula>
    </cfRule>
  </conditionalFormatting>
  <conditionalFormatting sqref="J92">
    <cfRule type="cellIs" dxfId="6169" priority="891" operator="equal">
      <formula>0</formula>
    </cfRule>
    <cfRule type="cellIs" dxfId="6168" priority="892" operator="lessThan">
      <formula>I92</formula>
    </cfRule>
    <cfRule type="cellIs" dxfId="6167" priority="893" operator="greaterThanOrEqual">
      <formula>I92</formula>
    </cfRule>
  </conditionalFormatting>
  <conditionalFormatting sqref="J93:J102">
    <cfRule type="cellIs" dxfId="6166" priority="713" operator="equal">
      <formula>0</formula>
    </cfRule>
    <cfRule type="cellIs" dxfId="6165" priority="714" operator="lessThan">
      <formula>I93</formula>
    </cfRule>
    <cfRule type="cellIs" dxfId="6164" priority="715" operator="greaterThanOrEqual">
      <formula>I93</formula>
    </cfRule>
  </conditionalFormatting>
  <conditionalFormatting sqref="K7">
    <cfRule type="cellIs" dxfId="6163" priority="195" operator="equal">
      <formula>"Introducir resultado"</formula>
    </cfRule>
    <cfRule type="cellIs" dxfId="6162" priority="196" operator="equal">
      <formula>"Meta Conseguida"</formula>
    </cfRule>
    <cfRule type="cellIs" dxfId="6161" priority="197" operator="equal">
      <formula>"Meta non Conseguida"</formula>
    </cfRule>
  </conditionalFormatting>
  <conditionalFormatting sqref="K8">
    <cfRule type="cellIs" dxfId="6160" priority="216" operator="equal">
      <formula>"Meta Totalmente Alcanzada"</formula>
    </cfRule>
    <cfRule type="cellIs" dxfId="6159" priority="217" operator="equal">
      <formula>"Meta Parcialmente Alcanzada"</formula>
    </cfRule>
    <cfRule type="cellIs" dxfId="6158" priority="218" operator="equal">
      <formula>"Ningunha Meta Alcanzada"</formula>
    </cfRule>
  </conditionalFormatting>
  <conditionalFormatting sqref="K9:K10">
    <cfRule type="cellIs" dxfId="6157" priority="192" operator="equal">
      <formula>"Introducir resultado"</formula>
    </cfRule>
    <cfRule type="cellIs" dxfId="6156" priority="193" operator="equal">
      <formula>"Meta Conseguida"</formula>
    </cfRule>
    <cfRule type="cellIs" dxfId="6155" priority="194" operator="equal">
      <formula>"Meta non Conseguida"</formula>
    </cfRule>
  </conditionalFormatting>
  <conditionalFormatting sqref="K12">
    <cfRule type="cellIs" dxfId="6154" priority="207" operator="equal">
      <formula>"Meta Totalmente Alcanzada"</formula>
    </cfRule>
    <cfRule type="cellIs" dxfId="6153" priority="208" operator="equal">
      <formula>"Meta Parcialmente Alcanzada"</formula>
    </cfRule>
    <cfRule type="cellIs" dxfId="6152" priority="209" operator="equal">
      <formula>"Ningunha Meta Alcanzada"</formula>
    </cfRule>
  </conditionalFormatting>
  <conditionalFormatting sqref="K13:K14">
    <cfRule type="cellIs" dxfId="6151" priority="187" operator="equal">
      <formula>"Meta Conseguida"</formula>
    </cfRule>
    <cfRule type="cellIs" dxfId="6150" priority="188" operator="equal">
      <formula>"Meta non Conseguida"</formula>
    </cfRule>
  </conditionalFormatting>
  <conditionalFormatting sqref="K13:K15">
    <cfRule type="cellIs" dxfId="6149" priority="182" operator="equal">
      <formula>"Introducir resultado"</formula>
    </cfRule>
  </conditionalFormatting>
  <conditionalFormatting sqref="K15">
    <cfRule type="cellIs" dxfId="6148" priority="183" operator="equal">
      <formula>"Resultado Introducido"</formula>
    </cfRule>
    <cfRule type="cellIs" dxfId="6147" priority="184" operator="equal">
      <formula>"Meta no Conseguida"</formula>
    </cfRule>
  </conditionalFormatting>
  <conditionalFormatting sqref="K16">
    <cfRule type="cellIs" dxfId="6146" priority="234" operator="equal">
      <formula>"Meta Totalmente Alcanzada"</formula>
    </cfRule>
    <cfRule type="cellIs" dxfId="6145" priority="235" operator="equal">
      <formula>"Meta Parcialmente Alcanzada"</formula>
    </cfRule>
    <cfRule type="cellIs" dxfId="6144" priority="236" operator="equal">
      <formula>"Ningunha Meta Alcanzada"</formula>
    </cfRule>
  </conditionalFormatting>
  <conditionalFormatting sqref="K17:K18">
    <cfRule type="cellIs" dxfId="6143" priority="176" operator="equal">
      <formula>"Introducir resultado"</formula>
    </cfRule>
    <cfRule type="cellIs" dxfId="6142" priority="177" operator="equal">
      <formula>"Meta Conseguida"</formula>
    </cfRule>
    <cfRule type="cellIs" dxfId="6141" priority="178" operator="equal">
      <formula>"Meta non Conseguida"</formula>
    </cfRule>
  </conditionalFormatting>
  <conditionalFormatting sqref="K20">
    <cfRule type="cellIs" dxfId="6140" priority="201" operator="equal">
      <formula>"Meta Totalmente Alcanzada"</formula>
    </cfRule>
    <cfRule type="cellIs" dxfId="6139" priority="202" operator="equal">
      <formula>"Meta Parcialmente Alcanzada"</formula>
    </cfRule>
    <cfRule type="cellIs" dxfId="6138" priority="203" operator="equal">
      <formula>"Ningunha Meta Alcanzada"</formula>
    </cfRule>
  </conditionalFormatting>
  <conditionalFormatting sqref="K21:K22">
    <cfRule type="cellIs" dxfId="6137" priority="170" operator="equal">
      <formula>"Introducir resultado"</formula>
    </cfRule>
    <cfRule type="cellIs" dxfId="6136" priority="171" operator="equal">
      <formula>"Meta Conseguida"</formula>
    </cfRule>
    <cfRule type="cellIs" dxfId="6135" priority="172" operator="equal">
      <formula>"Meta non Conseguida"</formula>
    </cfRule>
  </conditionalFormatting>
  <conditionalFormatting sqref="K24">
    <cfRule type="cellIs" dxfId="6134" priority="915" operator="equal">
      <formula>"Meta Totalmente Alcanzada"</formula>
    </cfRule>
    <cfRule type="cellIs" dxfId="6133" priority="916" operator="equal">
      <formula>"Meta Parcialmente Alcanzada"</formula>
    </cfRule>
    <cfRule type="cellIs" dxfId="6132" priority="917" operator="equal">
      <formula>"Ningunha Meta Alcanzada"</formula>
    </cfRule>
  </conditionalFormatting>
  <conditionalFormatting sqref="K25:K30">
    <cfRule type="cellIs" dxfId="6131" priority="764" operator="equal">
      <formula>"Introducir resultado"</formula>
    </cfRule>
    <cfRule type="cellIs" dxfId="6130" priority="765" operator="equal">
      <formula>"Meta Conseguida"</formula>
    </cfRule>
    <cfRule type="cellIs" dxfId="6129" priority="766" operator="equal">
      <formula>"Meta non Conseguida"</formula>
    </cfRule>
  </conditionalFormatting>
  <conditionalFormatting sqref="K32:K33">
    <cfRule type="cellIs" dxfId="6128" priority="761" operator="equal">
      <formula>"Introducir resultado"</formula>
    </cfRule>
    <cfRule type="cellIs" dxfId="6127" priority="762" operator="equal">
      <formula>"Meta Conseguida"</formula>
    </cfRule>
    <cfRule type="cellIs" dxfId="6126" priority="763" operator="equal">
      <formula>"Meta non Conseguida"</formula>
    </cfRule>
  </conditionalFormatting>
  <conditionalFormatting sqref="K35:K36">
    <cfRule type="cellIs" dxfId="6125" priority="770" operator="equal">
      <formula>"Introducir resultado"</formula>
    </cfRule>
    <cfRule type="cellIs" dxfId="6124" priority="771" operator="equal">
      <formula>"Meta Conseguida"</formula>
    </cfRule>
    <cfRule type="cellIs" dxfId="6123" priority="772" operator="equal">
      <formula>"Meta non Conseguida"</formula>
    </cfRule>
  </conditionalFormatting>
  <conditionalFormatting sqref="K37">
    <cfRule type="cellIs" dxfId="6122" priority="1026" operator="equal">
      <formula>"Meta Totalmente Alcanzada"</formula>
    </cfRule>
    <cfRule type="cellIs" dxfId="6121" priority="1027" operator="equal">
      <formula>"Meta Parcialmente Alcanzada"</formula>
    </cfRule>
    <cfRule type="cellIs" dxfId="6120" priority="1028" operator="equal">
      <formula>"Ningunha Meta Alcanzada"</formula>
    </cfRule>
  </conditionalFormatting>
  <conditionalFormatting sqref="K38:K40">
    <cfRule type="cellIs" dxfId="6119" priority="982" operator="equal">
      <formula>"Meta Conseguida"</formula>
    </cfRule>
    <cfRule type="cellIs" dxfId="6118" priority="983" operator="equal">
      <formula>"Meta non Conseguida"</formula>
    </cfRule>
  </conditionalFormatting>
  <conditionalFormatting sqref="K38:K41">
    <cfRule type="cellIs" dxfId="6117" priority="975" operator="equal">
      <formula>"Introducir resultado"</formula>
    </cfRule>
  </conditionalFormatting>
  <conditionalFormatting sqref="K41">
    <cfRule type="cellIs" dxfId="6116" priority="976" operator="equal">
      <formula>"Indicador Completado"</formula>
    </cfRule>
    <cfRule type="cellIs" dxfId="6115" priority="977" operator="equal">
      <formula>"Meta no Conseguida"</formula>
    </cfRule>
  </conditionalFormatting>
  <conditionalFormatting sqref="K46">
    <cfRule type="cellIs" dxfId="6114" priority="1023" operator="equal">
      <formula>"Meta Totalmente Alcanzada"</formula>
    </cfRule>
    <cfRule type="cellIs" dxfId="6113" priority="1024" operator="equal">
      <formula>"Meta Parcialmente Alcanzada"</formula>
    </cfRule>
    <cfRule type="cellIs" dxfId="6112" priority="1025" operator="equal">
      <formula>"Ningunha Meta Alcanzada"</formula>
    </cfRule>
  </conditionalFormatting>
  <conditionalFormatting sqref="K47">
    <cfRule type="cellIs" dxfId="6111" priority="1079" operator="equal">
      <formula>"Meta noN Conseguida"</formula>
    </cfRule>
  </conditionalFormatting>
  <conditionalFormatting sqref="K47:K53">
    <cfRule type="cellIs" dxfId="6110" priority="10" operator="equal">
      <formula>"Introducir resultado"</formula>
    </cfRule>
    <cfRule type="cellIs" dxfId="6109" priority="11" operator="equal">
      <formula>"Meta Conseguida"</formula>
    </cfRule>
  </conditionalFormatting>
  <conditionalFormatting sqref="K48:K53">
    <cfRule type="cellIs" dxfId="6108" priority="12" operator="equal">
      <formula>"Meta non Conseguida"</formula>
    </cfRule>
  </conditionalFormatting>
  <conditionalFormatting sqref="K54">
    <cfRule type="cellIs" dxfId="6107" priority="1020" operator="equal">
      <formula>"Meta Totalmente Alcanzada"</formula>
    </cfRule>
    <cfRule type="cellIs" dxfId="6106" priority="1021" operator="equal">
      <formula>"Meta Parcialmente Alcanzada"</formula>
    </cfRule>
    <cfRule type="cellIs" dxfId="6105" priority="1022" operator="equal">
      <formula>"Ningunha Meta Alcanzada"</formula>
    </cfRule>
  </conditionalFormatting>
  <conditionalFormatting sqref="K55:K58">
    <cfRule type="cellIs" dxfId="6104" priority="1029" operator="equal">
      <formula>"Introducir resultado"</formula>
    </cfRule>
    <cfRule type="cellIs" dxfId="6103" priority="1030" operator="equal">
      <formula>"Meta Conseguida"</formula>
    </cfRule>
    <cfRule type="cellIs" dxfId="6102" priority="1031" operator="equal">
      <formula>"Meta non Conseguida"</formula>
    </cfRule>
  </conditionalFormatting>
  <conditionalFormatting sqref="K59">
    <cfRule type="cellIs" dxfId="6101" priority="1056" operator="equal">
      <formula>"Meta Totalmente Alcanzada"</formula>
    </cfRule>
    <cfRule type="cellIs" dxfId="6100" priority="1057" operator="equal">
      <formula>"Meta Parcialmente Alcanzada"</formula>
    </cfRule>
    <cfRule type="cellIs" dxfId="6099" priority="1058" operator="equal">
      <formula>"Ningunha Meta Alcanzada"</formula>
    </cfRule>
  </conditionalFormatting>
  <conditionalFormatting sqref="K60:K64">
    <cfRule type="cellIs" dxfId="6098" priority="755" operator="equal">
      <formula>"Introducir resultado"</formula>
    </cfRule>
    <cfRule type="cellIs" dxfId="6097" priority="756" operator="equal">
      <formula>"Meta Conseguida"</formula>
    </cfRule>
    <cfRule type="cellIs" dxfId="6096" priority="757" operator="equal">
      <formula>"Meta non Conseguida"</formula>
    </cfRule>
  </conditionalFormatting>
  <conditionalFormatting sqref="K65">
    <cfRule type="cellIs" dxfId="6095" priority="1047" operator="equal">
      <formula>"Meta Totalmente Alcanzada"</formula>
    </cfRule>
    <cfRule type="cellIs" dxfId="6094" priority="1048" operator="equal">
      <formula>"Meta Parcialmente Alcanzada"</formula>
    </cfRule>
    <cfRule type="cellIs" dxfId="6093" priority="1049" operator="equal">
      <formula>"Ningunha Meta Alcanzada"</formula>
    </cfRule>
  </conditionalFormatting>
  <conditionalFormatting sqref="K66:K69">
    <cfRule type="cellIs" dxfId="6092" priority="970" operator="equal">
      <formula>"Meta Conseguida"</formula>
    </cfRule>
    <cfRule type="cellIs" dxfId="6091" priority="971" operator="equal">
      <formula>"Meta non Conseguida"</formula>
    </cfRule>
  </conditionalFormatting>
  <conditionalFormatting sqref="K66:K74">
    <cfRule type="cellIs" dxfId="6090" priority="740" operator="equal">
      <formula>"Introducir resultado"</formula>
    </cfRule>
  </conditionalFormatting>
  <conditionalFormatting sqref="K70">
    <cfRule type="cellIs" dxfId="6089" priority="753" operator="equal">
      <formula>"Indicador Completado"</formula>
    </cfRule>
    <cfRule type="cellIs" dxfId="6088" priority="754" operator="equal">
      <formula>"Meta no Conseguida"</formula>
    </cfRule>
  </conditionalFormatting>
  <conditionalFormatting sqref="K71">
    <cfRule type="cellIs" dxfId="6087" priority="747" operator="equal">
      <formula>"Meta Conseguida"</formula>
    </cfRule>
    <cfRule type="cellIs" dxfId="6086" priority="748" operator="equal">
      <formula>"Meta non Conseguida"</formula>
    </cfRule>
  </conditionalFormatting>
  <conditionalFormatting sqref="K72">
    <cfRule type="cellIs" dxfId="6085" priority="750" operator="equal">
      <formula>"Indicador Completado"</formula>
    </cfRule>
    <cfRule type="cellIs" dxfId="6084" priority="751" operator="equal">
      <formula>"Meta no Conseguida"</formula>
    </cfRule>
  </conditionalFormatting>
  <conditionalFormatting sqref="K73:K74">
    <cfRule type="cellIs" dxfId="6083" priority="741" operator="equal">
      <formula>"Meta Conseguida"</formula>
    </cfRule>
    <cfRule type="cellIs" dxfId="6082" priority="742" operator="equal">
      <formula>"Meta non Conseguida"</formula>
    </cfRule>
  </conditionalFormatting>
  <conditionalFormatting sqref="K75">
    <cfRule type="cellIs" dxfId="6081" priority="1035" operator="equal">
      <formula>"Meta Totalmente Alcanzada"</formula>
    </cfRule>
    <cfRule type="cellIs" dxfId="6080" priority="1036" operator="equal">
      <formula>"Meta Parcialmente Alcanzada"</formula>
    </cfRule>
    <cfRule type="cellIs" dxfId="6079" priority="1037" operator="equal">
      <formula>"Ningunha Meta Alcanzada"</formula>
    </cfRule>
  </conditionalFormatting>
  <conditionalFormatting sqref="K76:K81">
    <cfRule type="cellIs" dxfId="6078" priority="734" operator="equal">
      <formula>"Introducir resultado"</formula>
    </cfRule>
    <cfRule type="cellIs" dxfId="6077" priority="735" operator="equal">
      <formula>"Meta Conseguida"</formula>
    </cfRule>
    <cfRule type="cellIs" dxfId="6076" priority="736" operator="equal">
      <formula>"Meta non Conseguida"</formula>
    </cfRule>
  </conditionalFormatting>
  <conditionalFormatting sqref="K82">
    <cfRule type="cellIs" dxfId="6075" priority="927" operator="equal">
      <formula>"Meta Totalmente Alcanzada"</formula>
    </cfRule>
    <cfRule type="cellIs" dxfId="6074" priority="928" operator="equal">
      <formula>"Meta Parcialmente Alcanzada"</formula>
    </cfRule>
    <cfRule type="cellIs" dxfId="6073" priority="929" operator="equal">
      <formula>"Ningunha Meta Alcanzada"</formula>
    </cfRule>
  </conditionalFormatting>
  <conditionalFormatting sqref="K83:K86">
    <cfRule type="cellIs" dxfId="6072" priority="922" operator="equal">
      <formula>"Meta Conseguida"</formula>
    </cfRule>
    <cfRule type="cellIs" dxfId="6071" priority="923" operator="equal">
      <formula>"Meta non Conseguida"</formula>
    </cfRule>
  </conditionalFormatting>
  <conditionalFormatting sqref="K83:K88">
    <cfRule type="cellIs" dxfId="6070" priority="716" operator="equal">
      <formula>"Introducir resultado"</formula>
    </cfRule>
  </conditionalFormatting>
  <conditionalFormatting sqref="K87:K88">
    <cfRule type="cellIs" dxfId="6069" priority="717" operator="equal">
      <formula>"Indicador Completado"</formula>
    </cfRule>
    <cfRule type="cellIs" dxfId="6068" priority="718" operator="equal">
      <formula>"Meta no Conseguida"</formula>
    </cfRule>
  </conditionalFormatting>
  <conditionalFormatting sqref="K92">
    <cfRule type="cellIs" dxfId="6067" priority="888" operator="equal">
      <formula>"Meta Totalmente Alcanzada"</formula>
    </cfRule>
    <cfRule type="cellIs" dxfId="6066" priority="889" operator="equal">
      <formula>"Meta Parcialmente Alcanzada"</formula>
    </cfRule>
    <cfRule type="cellIs" dxfId="6065" priority="890" operator="equal">
      <formula>"Ningunha Meta Alcanzada"</formula>
    </cfRule>
  </conditionalFormatting>
  <conditionalFormatting sqref="K93:K102">
    <cfRule type="cellIs" dxfId="6064" priority="710" operator="equal">
      <formula>"Introducir resultado"</formula>
    </cfRule>
    <cfRule type="cellIs" dxfId="6063" priority="711" operator="equal">
      <formula>"Meta Conseguida"</formula>
    </cfRule>
    <cfRule type="cellIs" dxfId="6062" priority="712" operator="equal">
      <formula>"Meta non Conseguida"</formula>
    </cfRule>
  </conditionalFormatting>
  <conditionalFormatting sqref="N7">
    <cfRule type="cellIs" dxfId="6061" priority="167" operator="equal">
      <formula>0</formula>
    </cfRule>
    <cfRule type="cellIs" dxfId="6060" priority="168" operator="lessThan">
      <formula>M7</formula>
    </cfRule>
    <cfRule type="cellIs" dxfId="6059" priority="169" operator="greaterThanOrEqual">
      <formula>M7</formula>
    </cfRule>
  </conditionalFormatting>
  <conditionalFormatting sqref="N8">
    <cfRule type="cellIs" dxfId="6058" priority="140" operator="equal">
      <formula>0</formula>
    </cfRule>
    <cfRule type="cellIs" dxfId="6057" priority="141" operator="greaterThanOrEqual">
      <formula>M8</formula>
    </cfRule>
    <cfRule type="cellIs" dxfId="6056" priority="142" operator="lessThan">
      <formula>M8</formula>
    </cfRule>
  </conditionalFormatting>
  <conditionalFormatting sqref="N9">
    <cfRule type="cellIs" dxfId="6055" priority="156" operator="lessThan">
      <formula>M9</formula>
    </cfRule>
    <cfRule type="cellIs" dxfId="6054" priority="157" operator="greaterThanOrEqual">
      <formula>M9</formula>
    </cfRule>
  </conditionalFormatting>
  <conditionalFormatting sqref="N9:N11">
    <cfRule type="cellIs" dxfId="6053" priority="85" operator="equal">
      <formula>0</formula>
    </cfRule>
  </conditionalFormatting>
  <conditionalFormatting sqref="N10">
    <cfRule type="cellIs" dxfId="6052" priority="86" operator="lessThan">
      <formula>M10</formula>
    </cfRule>
    <cfRule type="cellIs" dxfId="6051" priority="87" operator="greaterThanOrEqual">
      <formula>M10</formula>
    </cfRule>
  </conditionalFormatting>
  <conditionalFormatting sqref="N11">
    <cfRule type="cellIs" dxfId="6050" priority="159" operator="lessThan">
      <formula>$E11</formula>
    </cfRule>
    <cfRule type="cellIs" dxfId="6049" priority="160" operator="greaterThanOrEqual">
      <formula>$E11</formula>
    </cfRule>
  </conditionalFormatting>
  <conditionalFormatting sqref="N12">
    <cfRule type="cellIs" dxfId="6048" priority="131" operator="equal">
      <formula>0</formula>
    </cfRule>
    <cfRule type="cellIs" dxfId="6047" priority="132" operator="greaterThanOrEqual">
      <formula>M12</formula>
    </cfRule>
    <cfRule type="cellIs" dxfId="6046" priority="133" operator="lessThan">
      <formula>M12</formula>
    </cfRule>
  </conditionalFormatting>
  <conditionalFormatting sqref="N13">
    <cfRule type="cellIs" dxfId="6045" priority="138" operator="lessThan">
      <formula>M13</formula>
    </cfRule>
    <cfRule type="cellIs" dxfId="6044" priority="139" operator="greaterThanOrEqual">
      <formula>M13</formula>
    </cfRule>
  </conditionalFormatting>
  <conditionalFormatting sqref="N13:N15">
    <cfRule type="cellIs" dxfId="6043" priority="91" operator="equal">
      <formula>0</formula>
    </cfRule>
  </conditionalFormatting>
  <conditionalFormatting sqref="N14">
    <cfRule type="cellIs" dxfId="6042" priority="92" operator="lessThan">
      <formula>M14</formula>
    </cfRule>
    <cfRule type="cellIs" dxfId="6041" priority="93" operator="greaterThanOrEqual">
      <formula>M14</formula>
    </cfRule>
  </conditionalFormatting>
  <conditionalFormatting sqref="N16">
    <cfRule type="cellIs" dxfId="6040" priority="149" operator="equal">
      <formula>0</formula>
    </cfRule>
    <cfRule type="cellIs" dxfId="6039" priority="150" operator="greaterThanOrEqual">
      <formula>M16</formula>
    </cfRule>
    <cfRule type="cellIs" dxfId="6038" priority="151" operator="lessThan">
      <formula>M16</formula>
    </cfRule>
  </conditionalFormatting>
  <conditionalFormatting sqref="N17">
    <cfRule type="cellIs" dxfId="6037" priority="153" operator="lessThan">
      <formula>M17</formula>
    </cfRule>
    <cfRule type="cellIs" dxfId="6036" priority="154" operator="greaterThanOrEqual">
      <formula>M17</formula>
    </cfRule>
  </conditionalFormatting>
  <conditionalFormatting sqref="N17:N18">
    <cfRule type="cellIs" dxfId="6035" priority="79" operator="equal">
      <formula>0</formula>
    </cfRule>
  </conditionalFormatting>
  <conditionalFormatting sqref="N18">
    <cfRule type="cellIs" dxfId="6034" priority="80" operator="lessThan">
      <formula>M18</formula>
    </cfRule>
    <cfRule type="cellIs" dxfId="6033" priority="81" operator="greaterThanOrEqual">
      <formula>M18</formula>
    </cfRule>
  </conditionalFormatting>
  <conditionalFormatting sqref="N20">
    <cfRule type="cellIs" dxfId="6032" priority="125" operator="equal">
      <formula>0</formula>
    </cfRule>
    <cfRule type="cellIs" dxfId="6031" priority="126" operator="greaterThanOrEqual">
      <formula>M20</formula>
    </cfRule>
    <cfRule type="cellIs" dxfId="6030" priority="127" operator="lessThan">
      <formula>M20</formula>
    </cfRule>
  </conditionalFormatting>
  <conditionalFormatting sqref="N21">
    <cfRule type="cellIs" dxfId="6029" priority="147" operator="lessThan">
      <formula>M21</formula>
    </cfRule>
    <cfRule type="cellIs" dxfId="6028" priority="148" operator="greaterThanOrEqual">
      <formula>M21</formula>
    </cfRule>
  </conditionalFormatting>
  <conditionalFormatting sqref="N21:N22">
    <cfRule type="cellIs" dxfId="6027" priority="73" operator="equal">
      <formula>0</formula>
    </cfRule>
  </conditionalFormatting>
  <conditionalFormatting sqref="N22">
    <cfRule type="cellIs" dxfId="6026" priority="74" operator="lessThan">
      <formula>M22</formula>
    </cfRule>
    <cfRule type="cellIs" dxfId="6025" priority="75" operator="greaterThanOrEqual">
      <formula>M22</formula>
    </cfRule>
  </conditionalFormatting>
  <conditionalFormatting sqref="N24">
    <cfRule type="cellIs" dxfId="6024" priority="536" operator="equal">
      <formula>0</formula>
    </cfRule>
    <cfRule type="cellIs" dxfId="6023" priority="537" operator="greaterThanOrEqual">
      <formula>M24</formula>
    </cfRule>
    <cfRule type="cellIs" dxfId="6022" priority="538" operator="lessThan">
      <formula>M24</formula>
    </cfRule>
  </conditionalFormatting>
  <conditionalFormatting sqref="N25">
    <cfRule type="cellIs" dxfId="6021" priority="524" operator="equal">
      <formula>0</formula>
    </cfRule>
    <cfRule type="cellIs" dxfId="6020" priority="525" operator="lessThan">
      <formula>M25</formula>
    </cfRule>
    <cfRule type="cellIs" dxfId="6019" priority="526" operator="greaterThanOrEqual">
      <formula>M25</formula>
    </cfRule>
  </conditionalFormatting>
  <conditionalFormatting sqref="N26">
    <cfRule type="cellIs" dxfId="6018" priority="527" operator="equal">
      <formula>0</formula>
    </cfRule>
    <cfRule type="cellIs" dxfId="6017" priority="528" operator="lessThanOrEqual">
      <formula>M26</formula>
    </cfRule>
    <cfRule type="cellIs" dxfId="6016" priority="529" operator="greaterThan">
      <formula>M26</formula>
    </cfRule>
  </conditionalFormatting>
  <conditionalFormatting sqref="N27:N30">
    <cfRule type="cellIs" dxfId="6015" priority="512" operator="equal">
      <formula>0</formula>
    </cfRule>
    <cfRule type="cellIs" dxfId="6014" priority="513" operator="lessThan">
      <formula>$E27</formula>
    </cfRule>
    <cfRule type="cellIs" dxfId="6013" priority="514" operator="greaterThanOrEqual">
      <formula>$E27</formula>
    </cfRule>
  </conditionalFormatting>
  <conditionalFormatting sqref="N32">
    <cfRule type="cellIs" dxfId="6012" priority="618" operator="lessThan">
      <formula>M32</formula>
    </cfRule>
    <cfRule type="cellIs" dxfId="6011" priority="619" operator="greaterThanOrEqual">
      <formula>M32</formula>
    </cfRule>
  </conditionalFormatting>
  <conditionalFormatting sqref="N32:N33">
    <cfRule type="cellIs" dxfId="6010" priority="617" operator="equal">
      <formula>0</formula>
    </cfRule>
  </conditionalFormatting>
  <conditionalFormatting sqref="N33">
    <cfRule type="cellIs" dxfId="6009" priority="621" operator="lessThan">
      <formula>M33</formula>
    </cfRule>
    <cfRule type="cellIs" dxfId="6008" priority="622" operator="greaterThanOrEqual">
      <formula>M33</formula>
    </cfRule>
  </conditionalFormatting>
  <conditionalFormatting sqref="N35">
    <cfRule type="cellIs" dxfId="6007" priority="615" operator="lessThan">
      <formula>M35</formula>
    </cfRule>
    <cfRule type="cellIs" dxfId="6006" priority="616" operator="greaterThanOrEqual">
      <formula>M35</formula>
    </cfRule>
  </conditionalFormatting>
  <conditionalFormatting sqref="N35:N36">
    <cfRule type="cellIs" dxfId="6005" priority="608" operator="equal">
      <formula>0</formula>
    </cfRule>
  </conditionalFormatting>
  <conditionalFormatting sqref="N36">
    <cfRule type="cellIs" dxfId="6004" priority="609" operator="lessThan">
      <formula>M36</formula>
    </cfRule>
    <cfRule type="cellIs" dxfId="6003" priority="610" operator="greaterThanOrEqual">
      <formula>M36</formula>
    </cfRule>
  </conditionalFormatting>
  <conditionalFormatting sqref="N37">
    <cfRule type="cellIs" dxfId="6002" priority="698" operator="equal">
      <formula>0</formula>
    </cfRule>
    <cfRule type="cellIs" dxfId="6001" priority="699" operator="lessThan">
      <formula>$E37</formula>
    </cfRule>
    <cfRule type="cellIs" dxfId="6000" priority="700" operator="greaterThanOrEqual">
      <formula>$E37</formula>
    </cfRule>
  </conditionalFormatting>
  <conditionalFormatting sqref="N38:N40">
    <cfRule type="cellIs" dxfId="5999" priority="596" operator="equal">
      <formula>0</formula>
    </cfRule>
    <cfRule type="cellIs" dxfId="5998" priority="597" operator="lessThan">
      <formula>M38</formula>
    </cfRule>
    <cfRule type="cellIs" dxfId="5997" priority="598" operator="greaterThanOrEqual">
      <formula>M38</formula>
    </cfRule>
  </conditionalFormatting>
  <conditionalFormatting sqref="N46">
    <cfRule type="cellIs" dxfId="5996" priority="692" operator="equal">
      <formula>0</formula>
    </cfRule>
    <cfRule type="cellIs" dxfId="5995" priority="693" operator="lessThan">
      <formula>M46</formula>
    </cfRule>
    <cfRule type="cellIs" dxfId="5994" priority="694" operator="greaterThanOrEqual">
      <formula>M46</formula>
    </cfRule>
  </conditionalFormatting>
  <conditionalFormatting sqref="N47:N51">
    <cfRule type="cellIs" dxfId="5993" priority="37" operator="equal">
      <formula>0</formula>
    </cfRule>
    <cfRule type="cellIs" dxfId="5992" priority="38" operator="lessThan">
      <formula>M47</formula>
    </cfRule>
    <cfRule type="cellIs" dxfId="5991" priority="39" operator="greaterThanOrEqual">
      <formula>M47</formula>
    </cfRule>
  </conditionalFormatting>
  <conditionalFormatting sqref="N50:N51">
    <cfRule type="cellIs" dxfId="5990" priority="1" operator="equal">
      <formula>0</formula>
    </cfRule>
    <cfRule type="cellIs" dxfId="5989" priority="2" operator="lessThan">
      <formula>M50</formula>
    </cfRule>
    <cfRule type="cellIs" dxfId="5988" priority="3" operator="greaterThanOrEqual">
      <formula>M50</formula>
    </cfRule>
  </conditionalFormatting>
  <conditionalFormatting sqref="N52:N53">
    <cfRule type="cellIs" dxfId="5987" priority="590" operator="equal">
      <formula>0</formula>
    </cfRule>
    <cfRule type="cellIs" dxfId="5986" priority="591" operator="lessThanOrEqual">
      <formula>M52</formula>
    </cfRule>
    <cfRule type="cellIs" dxfId="5985" priority="592" operator="greaterThan">
      <formula>M52</formula>
    </cfRule>
  </conditionalFormatting>
  <conditionalFormatting sqref="N54">
    <cfRule type="cellIs" dxfId="5984" priority="680" operator="equal">
      <formula>0</formula>
    </cfRule>
    <cfRule type="cellIs" dxfId="5983" priority="681" operator="lessThan">
      <formula>$E54</formula>
    </cfRule>
    <cfRule type="cellIs" dxfId="5982" priority="682" operator="greaterThanOrEqual">
      <formula>$E54</formula>
    </cfRule>
  </conditionalFormatting>
  <conditionalFormatting sqref="N55:N58">
    <cfRule type="cellIs" dxfId="5981" priority="449" operator="equal">
      <formula>0</formula>
    </cfRule>
    <cfRule type="cellIs" dxfId="5980" priority="450" operator="lessThan">
      <formula>M55</formula>
    </cfRule>
    <cfRule type="cellIs" dxfId="5979" priority="451" operator="greaterThanOrEqual">
      <formula>M55</formula>
    </cfRule>
  </conditionalFormatting>
  <conditionalFormatting sqref="N59">
    <cfRule type="cellIs" dxfId="5978" priority="671" operator="equal">
      <formula>0</formula>
    </cfRule>
    <cfRule type="cellIs" dxfId="5977" priority="672" operator="lessThan">
      <formula>M59</formula>
    </cfRule>
    <cfRule type="cellIs" dxfId="5976" priority="673" operator="greaterThanOrEqual">
      <formula>M59</formula>
    </cfRule>
  </conditionalFormatting>
  <conditionalFormatting sqref="N60:N63">
    <cfRule type="cellIs" dxfId="5975" priority="420" operator="lessThan">
      <formula>M60</formula>
    </cfRule>
    <cfRule type="cellIs" dxfId="5974" priority="421" operator="greaterThanOrEqual">
      <formula>M60</formula>
    </cfRule>
  </conditionalFormatting>
  <conditionalFormatting sqref="N60:N64">
    <cfRule type="cellIs" dxfId="5973" priority="419" operator="equal">
      <formula>0</formula>
    </cfRule>
  </conditionalFormatting>
  <conditionalFormatting sqref="N64">
    <cfRule type="cellIs" dxfId="5972" priority="630" operator="lessThan">
      <formula>M64</formula>
    </cfRule>
    <cfRule type="cellIs" dxfId="5971" priority="631" operator="greaterThanOrEqual">
      <formula>M64</formula>
    </cfRule>
  </conditionalFormatting>
  <conditionalFormatting sqref="N65">
    <cfRule type="cellIs" dxfId="5970" priority="662" operator="equal">
      <formula>0</formula>
    </cfRule>
    <cfRule type="cellIs" dxfId="5969" priority="663" operator="lessThan">
      <formula>$E65</formula>
    </cfRule>
    <cfRule type="cellIs" dxfId="5968" priority="664" operator="greaterThanOrEqual">
      <formula>$E65</formula>
    </cfRule>
  </conditionalFormatting>
  <conditionalFormatting sqref="N66:N69">
    <cfRule type="cellIs" dxfId="5967" priority="437" operator="equal">
      <formula>0</formula>
    </cfRule>
    <cfRule type="cellIs" dxfId="5966" priority="438" operator="lessThan">
      <formula>M66</formula>
    </cfRule>
    <cfRule type="cellIs" dxfId="5965" priority="439" operator="greaterThanOrEqual">
      <formula>M66</formula>
    </cfRule>
  </conditionalFormatting>
  <conditionalFormatting sqref="N71">
    <cfRule type="cellIs" dxfId="5964" priority="346" operator="equal">
      <formula>0</formula>
    </cfRule>
    <cfRule type="cellIs" dxfId="5963" priority="347" operator="lessThan">
      <formula>M71</formula>
    </cfRule>
    <cfRule type="cellIs" dxfId="5962" priority="348" operator="greaterThanOrEqual">
      <formula>M71</formula>
    </cfRule>
  </conditionalFormatting>
  <conditionalFormatting sqref="N73:N74">
    <cfRule type="cellIs" dxfId="5961" priority="340" operator="equal">
      <formula>0</formula>
    </cfRule>
    <cfRule type="cellIs" dxfId="5960" priority="341" operator="lessThan">
      <formula>M73</formula>
    </cfRule>
    <cfRule type="cellIs" dxfId="5959" priority="342" operator="greaterThanOrEqual">
      <formula>M73</formula>
    </cfRule>
  </conditionalFormatting>
  <conditionalFormatting sqref="N75">
    <cfRule type="cellIs" dxfId="5958" priority="650" operator="equal">
      <formula>0</formula>
    </cfRule>
    <cfRule type="cellIs" dxfId="5957" priority="651" operator="lessThan">
      <formula>$E75</formula>
    </cfRule>
    <cfRule type="cellIs" dxfId="5956" priority="652" operator="greaterThanOrEqual">
      <formula>$E75</formula>
    </cfRule>
  </conditionalFormatting>
  <conditionalFormatting sqref="N76:N79">
    <cfRule type="cellIs" dxfId="5955" priority="564" operator="lessThan">
      <formula>M76</formula>
    </cfRule>
    <cfRule type="cellIs" dxfId="5954" priority="565" operator="greaterThanOrEqual">
      <formula>M76</formula>
    </cfRule>
  </conditionalFormatting>
  <conditionalFormatting sqref="N76:N81">
    <cfRule type="cellIs" dxfId="5953" priority="337" operator="equal">
      <formula>0</formula>
    </cfRule>
  </conditionalFormatting>
  <conditionalFormatting sqref="N80">
    <cfRule type="cellIs" dxfId="5952" priority="350" operator="lessThan">
      <formula>M80</formula>
    </cfRule>
    <cfRule type="cellIs" dxfId="5951" priority="351" operator="greaterThanOrEqual">
      <formula>M80</formula>
    </cfRule>
  </conditionalFormatting>
  <conditionalFormatting sqref="N81">
    <cfRule type="cellIs" dxfId="5950" priority="338" operator="lessThan">
      <formula>M81</formula>
    </cfRule>
    <cfRule type="cellIs" dxfId="5949" priority="339" operator="greaterThanOrEqual">
      <formula>M81</formula>
    </cfRule>
  </conditionalFormatting>
  <conditionalFormatting sqref="N82">
    <cfRule type="cellIs" dxfId="5948" priority="542" operator="equal">
      <formula>0</formula>
    </cfRule>
    <cfRule type="cellIs" dxfId="5947" priority="543" operator="lessThan">
      <formula>$E82</formula>
    </cfRule>
    <cfRule type="cellIs" dxfId="5946" priority="544" operator="greaterThanOrEqual">
      <formula>$E82</formula>
    </cfRule>
  </conditionalFormatting>
  <conditionalFormatting sqref="N83:N86">
    <cfRule type="cellIs" dxfId="5945" priority="425" operator="equal">
      <formula>0</formula>
    </cfRule>
    <cfRule type="cellIs" dxfId="5944" priority="426" operator="lessThan">
      <formula>M83</formula>
    </cfRule>
    <cfRule type="cellIs" dxfId="5943" priority="427" operator="greaterThanOrEqual">
      <formula>M83</formula>
    </cfRule>
  </conditionalFormatting>
  <conditionalFormatting sqref="N92">
    <cfRule type="cellIs" dxfId="5942" priority="509" operator="equal">
      <formula>0</formula>
    </cfRule>
    <cfRule type="cellIs" dxfId="5941" priority="510" operator="lessThan">
      <formula>M92</formula>
    </cfRule>
    <cfRule type="cellIs" dxfId="5940" priority="511" operator="greaterThanOrEqual">
      <formula>M92</formula>
    </cfRule>
  </conditionalFormatting>
  <conditionalFormatting sqref="N93:N102">
    <cfRule type="cellIs" dxfId="5939" priority="331" operator="equal">
      <formula>0</formula>
    </cfRule>
    <cfRule type="cellIs" dxfId="5938" priority="332" operator="lessThan">
      <formula>M93</formula>
    </cfRule>
    <cfRule type="cellIs" dxfId="5937" priority="333" operator="greaterThanOrEqual">
      <formula>M93</formula>
    </cfRule>
  </conditionalFormatting>
  <conditionalFormatting sqref="O7">
    <cfRule type="cellIs" dxfId="5936" priority="122" operator="equal">
      <formula>"Introducir resultado"</formula>
    </cfRule>
    <cfRule type="cellIs" dxfId="5935" priority="123" operator="equal">
      <formula>"Meta Conseguida"</formula>
    </cfRule>
    <cfRule type="cellIs" dxfId="5934" priority="124" operator="equal">
      <formula>"Meta non Conseguida"</formula>
    </cfRule>
  </conditionalFormatting>
  <conditionalFormatting sqref="O8">
    <cfRule type="cellIs" dxfId="5933" priority="143" operator="equal">
      <formula>"Meta Totalmente Alcanzada"</formula>
    </cfRule>
    <cfRule type="cellIs" dxfId="5932" priority="144" operator="equal">
      <formula>"Meta Parcialmente Alcanzada"</formula>
    </cfRule>
    <cfRule type="cellIs" dxfId="5931" priority="145" operator="equal">
      <formula>"Ningunha Meta Alcanzada"</formula>
    </cfRule>
  </conditionalFormatting>
  <conditionalFormatting sqref="O9:O10">
    <cfRule type="cellIs" dxfId="5930" priority="119" operator="equal">
      <formula>"Introducir resultado"</formula>
    </cfRule>
    <cfRule type="cellIs" dxfId="5929" priority="120" operator="equal">
      <formula>"Meta Conseguida"</formula>
    </cfRule>
    <cfRule type="cellIs" dxfId="5928" priority="121" operator="equal">
      <formula>"Meta non Conseguida"</formula>
    </cfRule>
  </conditionalFormatting>
  <conditionalFormatting sqref="O12">
    <cfRule type="cellIs" dxfId="5927" priority="134" operator="equal">
      <formula>"Meta Totalmente Alcanzada"</formula>
    </cfRule>
    <cfRule type="cellIs" dxfId="5926" priority="135" operator="equal">
      <formula>"Meta Parcialmente Alcanzada"</formula>
    </cfRule>
    <cfRule type="cellIs" dxfId="5925" priority="136" operator="equal">
      <formula>"Ningunha Meta Alcanzada"</formula>
    </cfRule>
  </conditionalFormatting>
  <conditionalFormatting sqref="O13:O14">
    <cfRule type="cellIs" dxfId="5924" priority="114" operator="equal">
      <formula>"Meta Conseguida"</formula>
    </cfRule>
    <cfRule type="cellIs" dxfId="5923" priority="115" operator="equal">
      <formula>"Meta non Conseguida"</formula>
    </cfRule>
  </conditionalFormatting>
  <conditionalFormatting sqref="O13:O15">
    <cfRule type="cellIs" dxfId="5922" priority="109" operator="equal">
      <formula>"Introducir resultado"</formula>
    </cfRule>
  </conditionalFormatting>
  <conditionalFormatting sqref="O15">
    <cfRule type="cellIs" dxfId="5921" priority="110" operator="equal">
      <formula>"Resultado Introducido"</formula>
    </cfRule>
    <cfRule type="cellIs" dxfId="5920" priority="111" operator="equal">
      <formula>"Meta no Conseguida"</formula>
    </cfRule>
  </conditionalFormatting>
  <conditionalFormatting sqref="O16">
    <cfRule type="cellIs" dxfId="5919" priority="161" operator="equal">
      <formula>"Meta Totalmente Alcanzada"</formula>
    </cfRule>
    <cfRule type="cellIs" dxfId="5918" priority="162" operator="equal">
      <formula>"Meta Parcialmente Alcanzada"</formula>
    </cfRule>
    <cfRule type="cellIs" dxfId="5917" priority="163" operator="equal">
      <formula>"Ningunha Meta Alcanzada"</formula>
    </cfRule>
  </conditionalFormatting>
  <conditionalFormatting sqref="O17:O18">
    <cfRule type="cellIs" dxfId="5916" priority="103" operator="equal">
      <formula>"Introducir resultado"</formula>
    </cfRule>
    <cfRule type="cellIs" dxfId="5915" priority="104" operator="equal">
      <formula>"Meta Conseguida"</formula>
    </cfRule>
    <cfRule type="cellIs" dxfId="5914" priority="105" operator="equal">
      <formula>"Meta non Conseguida"</formula>
    </cfRule>
  </conditionalFormatting>
  <conditionalFormatting sqref="O20">
    <cfRule type="cellIs" dxfId="5913" priority="128" operator="equal">
      <formula>"Meta Totalmente Alcanzada"</formula>
    </cfRule>
    <cfRule type="cellIs" dxfId="5912" priority="129" operator="equal">
      <formula>"Meta Parcialmente Alcanzada"</formula>
    </cfRule>
    <cfRule type="cellIs" dxfId="5911" priority="130" operator="equal">
      <formula>"Ningunha Meta Alcanzada"</formula>
    </cfRule>
  </conditionalFormatting>
  <conditionalFormatting sqref="O21:O22">
    <cfRule type="cellIs" dxfId="5910" priority="97" operator="equal">
      <formula>"Introducir resultado"</formula>
    </cfRule>
    <cfRule type="cellIs" dxfId="5909" priority="98" operator="equal">
      <formula>"Meta Conseguida"</formula>
    </cfRule>
    <cfRule type="cellIs" dxfId="5908" priority="99" operator="equal">
      <formula>"Meta non Conseguida"</formula>
    </cfRule>
  </conditionalFormatting>
  <conditionalFormatting sqref="O24">
    <cfRule type="cellIs" dxfId="5907" priority="533" operator="equal">
      <formula>"Meta Totalmente Alcanzada"</formula>
    </cfRule>
    <cfRule type="cellIs" dxfId="5906" priority="534" operator="equal">
      <formula>"Meta Parcialmente Alcanzada"</formula>
    </cfRule>
    <cfRule type="cellIs" dxfId="5905" priority="535" operator="equal">
      <formula>"Ningunha Meta Alcanzada"</formula>
    </cfRule>
  </conditionalFormatting>
  <conditionalFormatting sqref="O25:O30">
    <cfRule type="cellIs" dxfId="5904" priority="382" operator="equal">
      <formula>"Introducir resultado"</formula>
    </cfRule>
    <cfRule type="cellIs" dxfId="5903" priority="383" operator="equal">
      <formula>"Meta Conseguida"</formula>
    </cfRule>
    <cfRule type="cellIs" dxfId="5902" priority="384" operator="equal">
      <formula>"Meta non Conseguida"</formula>
    </cfRule>
  </conditionalFormatting>
  <conditionalFormatting sqref="O32:O33">
    <cfRule type="cellIs" dxfId="5901" priority="379" operator="equal">
      <formula>"Introducir resultado"</formula>
    </cfRule>
    <cfRule type="cellIs" dxfId="5900" priority="380" operator="equal">
      <formula>"Meta Conseguida"</formula>
    </cfRule>
    <cfRule type="cellIs" dxfId="5899" priority="381" operator="equal">
      <formula>"Meta non Conseguida"</formula>
    </cfRule>
  </conditionalFormatting>
  <conditionalFormatting sqref="O35:O36">
    <cfRule type="cellIs" dxfId="5898" priority="388" operator="equal">
      <formula>"Introducir resultado"</formula>
    </cfRule>
    <cfRule type="cellIs" dxfId="5897" priority="389" operator="equal">
      <formula>"Meta Conseguida"</formula>
    </cfRule>
    <cfRule type="cellIs" dxfId="5896" priority="390" operator="equal">
      <formula>"Meta non Conseguida"</formula>
    </cfRule>
  </conditionalFormatting>
  <conditionalFormatting sqref="O37">
    <cfRule type="cellIs" dxfId="5895" priority="644" operator="equal">
      <formula>"Meta Totalmente Alcanzada"</formula>
    </cfRule>
    <cfRule type="cellIs" dxfId="5894" priority="645" operator="equal">
      <formula>"Meta Parcialmente Alcanzada"</formula>
    </cfRule>
    <cfRule type="cellIs" dxfId="5893" priority="646" operator="equal">
      <formula>"Ningunha Meta Alcanzada"</formula>
    </cfRule>
  </conditionalFormatting>
  <conditionalFormatting sqref="O38:O40">
    <cfRule type="cellIs" dxfId="5892" priority="600" operator="equal">
      <formula>"Meta Conseguida"</formula>
    </cfRule>
    <cfRule type="cellIs" dxfId="5891" priority="601" operator="equal">
      <formula>"Meta non Conseguida"</formula>
    </cfRule>
  </conditionalFormatting>
  <conditionalFormatting sqref="O38:O41">
    <cfRule type="cellIs" dxfId="5890" priority="593" operator="equal">
      <formula>"Introducir resultado"</formula>
    </cfRule>
  </conditionalFormatting>
  <conditionalFormatting sqref="O41">
    <cfRule type="cellIs" dxfId="5889" priority="594" operator="equal">
      <formula>"Indicador Completado"</formula>
    </cfRule>
    <cfRule type="cellIs" dxfId="5888" priority="595" operator="equal">
      <formula>"Meta no Conseguida"</formula>
    </cfRule>
  </conditionalFormatting>
  <conditionalFormatting sqref="O46">
    <cfRule type="cellIs" dxfId="5887" priority="641" operator="equal">
      <formula>"Meta Totalmente Alcanzada"</formula>
    </cfRule>
    <cfRule type="cellIs" dxfId="5886" priority="642" operator="equal">
      <formula>"Meta Parcialmente Alcanzada"</formula>
    </cfRule>
    <cfRule type="cellIs" dxfId="5885" priority="643" operator="equal">
      <formula>"Ningunha Meta Alcanzada"</formula>
    </cfRule>
  </conditionalFormatting>
  <conditionalFormatting sqref="O47">
    <cfRule type="cellIs" dxfId="5884" priority="697" operator="equal">
      <formula>"Meta noN Conseguida"</formula>
    </cfRule>
  </conditionalFormatting>
  <conditionalFormatting sqref="O47:O53">
    <cfRule type="cellIs" dxfId="5883" priority="4" operator="equal">
      <formula>"Introducir resultado"</formula>
    </cfRule>
    <cfRule type="cellIs" dxfId="5882" priority="5" operator="equal">
      <formula>"Meta Conseguida"</formula>
    </cfRule>
  </conditionalFormatting>
  <conditionalFormatting sqref="O48:O53">
    <cfRule type="cellIs" dxfId="5881" priority="6" operator="equal">
      <formula>"Meta non Conseguida"</formula>
    </cfRule>
  </conditionalFormatting>
  <conditionalFormatting sqref="O54">
    <cfRule type="cellIs" dxfId="5880" priority="638" operator="equal">
      <formula>"Meta Totalmente Alcanzada"</formula>
    </cfRule>
    <cfRule type="cellIs" dxfId="5879" priority="639" operator="equal">
      <formula>"Meta Parcialmente Alcanzada"</formula>
    </cfRule>
    <cfRule type="cellIs" dxfId="5878" priority="640" operator="equal">
      <formula>"Ningunha Meta Alcanzada"</formula>
    </cfRule>
  </conditionalFormatting>
  <conditionalFormatting sqref="O55:O58">
    <cfRule type="cellIs" dxfId="5877" priority="647" operator="equal">
      <formula>"Introducir resultado"</formula>
    </cfRule>
    <cfRule type="cellIs" dxfId="5876" priority="648" operator="equal">
      <formula>"Meta Conseguida"</formula>
    </cfRule>
    <cfRule type="cellIs" dxfId="5875" priority="649" operator="equal">
      <formula>"Meta non Conseguida"</formula>
    </cfRule>
  </conditionalFormatting>
  <conditionalFormatting sqref="O59">
    <cfRule type="cellIs" dxfId="5874" priority="674" operator="equal">
      <formula>"Meta Totalmente Alcanzada"</formula>
    </cfRule>
    <cfRule type="cellIs" dxfId="5873" priority="675" operator="equal">
      <formula>"Meta Parcialmente Alcanzada"</formula>
    </cfRule>
    <cfRule type="cellIs" dxfId="5872" priority="676" operator="equal">
      <formula>"Ningunha Meta Alcanzada"</formula>
    </cfRule>
  </conditionalFormatting>
  <conditionalFormatting sqref="O60:O64">
    <cfRule type="cellIs" dxfId="5871" priority="373" operator="equal">
      <formula>"Introducir resultado"</formula>
    </cfRule>
    <cfRule type="cellIs" dxfId="5870" priority="374" operator="equal">
      <formula>"Meta Conseguida"</formula>
    </cfRule>
    <cfRule type="cellIs" dxfId="5869" priority="375" operator="equal">
      <formula>"Meta non Conseguida"</formula>
    </cfRule>
  </conditionalFormatting>
  <conditionalFormatting sqref="O65">
    <cfRule type="cellIs" dxfId="5868" priority="665" operator="equal">
      <formula>"Meta Totalmente Alcanzada"</formula>
    </cfRule>
    <cfRule type="cellIs" dxfId="5867" priority="666" operator="equal">
      <formula>"Meta Parcialmente Alcanzada"</formula>
    </cfRule>
    <cfRule type="cellIs" dxfId="5866" priority="667" operator="equal">
      <formula>"Ningunha Meta Alcanzada"</formula>
    </cfRule>
  </conditionalFormatting>
  <conditionalFormatting sqref="O66:O69">
    <cfRule type="cellIs" dxfId="5865" priority="588" operator="equal">
      <formula>"Meta Conseguida"</formula>
    </cfRule>
    <cfRule type="cellIs" dxfId="5864" priority="589" operator="equal">
      <formula>"Meta non Conseguida"</formula>
    </cfRule>
  </conditionalFormatting>
  <conditionalFormatting sqref="O66:O74">
    <cfRule type="cellIs" dxfId="5863" priority="358" operator="equal">
      <formula>"Introducir resultado"</formula>
    </cfRule>
  </conditionalFormatting>
  <conditionalFormatting sqref="O70">
    <cfRule type="cellIs" dxfId="5862" priority="371" operator="equal">
      <formula>"Indicador Completado"</formula>
    </cfRule>
    <cfRule type="cellIs" dxfId="5861" priority="372" operator="equal">
      <formula>"Meta no Conseguida"</formula>
    </cfRule>
  </conditionalFormatting>
  <conditionalFormatting sqref="O71">
    <cfRule type="cellIs" dxfId="5860" priority="365" operator="equal">
      <formula>"Meta Conseguida"</formula>
    </cfRule>
    <cfRule type="cellIs" dxfId="5859" priority="366" operator="equal">
      <formula>"Meta non Conseguida"</formula>
    </cfRule>
  </conditionalFormatting>
  <conditionalFormatting sqref="O72">
    <cfRule type="cellIs" dxfId="5858" priority="368" operator="equal">
      <formula>"Indicador Completado"</formula>
    </cfRule>
    <cfRule type="cellIs" dxfId="5857" priority="369" operator="equal">
      <formula>"Meta no Conseguida"</formula>
    </cfRule>
  </conditionalFormatting>
  <conditionalFormatting sqref="O73:O74">
    <cfRule type="cellIs" dxfId="5856" priority="359" operator="equal">
      <formula>"Meta Conseguida"</formula>
    </cfRule>
    <cfRule type="cellIs" dxfId="5855" priority="360" operator="equal">
      <formula>"Meta non Conseguida"</formula>
    </cfRule>
  </conditionalFormatting>
  <conditionalFormatting sqref="O75">
    <cfRule type="cellIs" dxfId="5854" priority="653" operator="equal">
      <formula>"Meta Totalmente Alcanzada"</formula>
    </cfRule>
    <cfRule type="cellIs" dxfId="5853" priority="654" operator="equal">
      <formula>"Meta Parcialmente Alcanzada"</formula>
    </cfRule>
    <cfRule type="cellIs" dxfId="5852" priority="655" operator="equal">
      <formula>"Ningunha Meta Alcanzada"</formula>
    </cfRule>
  </conditionalFormatting>
  <conditionalFormatting sqref="O76:O81">
    <cfRule type="cellIs" dxfId="5851" priority="352" operator="equal">
      <formula>"Introducir resultado"</formula>
    </cfRule>
    <cfRule type="cellIs" dxfId="5850" priority="353" operator="equal">
      <formula>"Meta Conseguida"</formula>
    </cfRule>
    <cfRule type="cellIs" dxfId="5849" priority="354" operator="equal">
      <formula>"Meta non Conseguida"</formula>
    </cfRule>
  </conditionalFormatting>
  <conditionalFormatting sqref="O82">
    <cfRule type="cellIs" dxfId="5848" priority="545" operator="equal">
      <formula>"Meta Totalmente Alcanzada"</formula>
    </cfRule>
    <cfRule type="cellIs" dxfId="5847" priority="546" operator="equal">
      <formula>"Meta Parcialmente Alcanzada"</formula>
    </cfRule>
    <cfRule type="cellIs" dxfId="5846" priority="547" operator="equal">
      <formula>"Ningunha Meta Alcanzada"</formula>
    </cfRule>
  </conditionalFormatting>
  <conditionalFormatting sqref="O83:O86">
    <cfRule type="cellIs" dxfId="5845" priority="540" operator="equal">
      <formula>"Meta Conseguida"</formula>
    </cfRule>
    <cfRule type="cellIs" dxfId="5844" priority="541" operator="equal">
      <formula>"Meta non Conseguida"</formula>
    </cfRule>
  </conditionalFormatting>
  <conditionalFormatting sqref="O83:O88">
    <cfRule type="cellIs" dxfId="5843" priority="334" operator="equal">
      <formula>"Introducir resultado"</formula>
    </cfRule>
  </conditionalFormatting>
  <conditionalFormatting sqref="O87:O88">
    <cfRule type="cellIs" dxfId="5842" priority="335" operator="equal">
      <formula>"Indicador Completado"</formula>
    </cfRule>
    <cfRule type="cellIs" dxfId="5841" priority="336" operator="equal">
      <formula>"Meta no Conseguida"</formula>
    </cfRule>
  </conditionalFormatting>
  <conditionalFormatting sqref="O92">
    <cfRule type="cellIs" dxfId="5840" priority="506" operator="equal">
      <formula>"Meta Totalmente Alcanzada"</formula>
    </cfRule>
    <cfRule type="cellIs" dxfId="5839" priority="507" operator="equal">
      <formula>"Meta Parcialmente Alcanzada"</formula>
    </cfRule>
    <cfRule type="cellIs" dxfId="5838" priority="508" operator="equal">
      <formula>"Ningunha Meta Alcanzada"</formula>
    </cfRule>
  </conditionalFormatting>
  <conditionalFormatting sqref="O93:O102">
    <cfRule type="cellIs" dxfId="5837" priority="328" operator="equal">
      <formula>"Introducir resultado"</formula>
    </cfRule>
    <cfRule type="cellIs" dxfId="5836" priority="329" operator="equal">
      <formula>"Meta Conseguida"</formula>
    </cfRule>
    <cfRule type="cellIs" dxfId="5835" priority="330" operator="equal">
      <formula>"Meta non Conseguida"</formula>
    </cfRule>
  </conditionalFormatting>
  <hyperlinks>
    <hyperlink ref="D19" location="Anexos!F2" display="Anexos!F2"/>
    <hyperlink ref="D34" location="Anexos!Q2" display="Anexos!Q2"/>
    <hyperlink ref="D31" location="Anexos!Q2" display="Anexos!Q2"/>
  </hyperlinks>
  <pageMargins left="0.70866141732283505" right="0.70866141732283505" top="0.74803149606299202" bottom="0.74803149606299202" header="0.31496062992126" footer="0.31496062992126"/>
  <pageSetup paperSize="9" scale="51"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O105"/>
  <sheetViews>
    <sheetView zoomScale="85" zoomScaleNormal="85" workbookViewId="0">
      <pane ySplit="5" topLeftCell="A30" activePane="bottomLeft" state="frozen"/>
      <selection pane="bottomLeft" activeCell="B37" sqref="B37"/>
    </sheetView>
  </sheetViews>
  <sheetFormatPr baseColWidth="10" defaultColWidth="11.44140625" defaultRowHeight="14.4"/>
  <cols>
    <col min="1" max="1" width="5.6640625" style="3" customWidth="1"/>
    <col min="2" max="2" width="38.6640625" style="1" customWidth="1"/>
    <col min="3" max="3" width="33.6640625" style="1" hidden="1" customWidth="1"/>
    <col min="4" max="4" width="73.6640625" style="1" hidden="1" customWidth="1"/>
    <col min="5" max="5" width="12.6640625" style="3" customWidth="1"/>
    <col min="6" max="6" width="12.6640625" style="19" customWidth="1"/>
    <col min="7" max="7" width="26.6640625" style="1" customWidth="1"/>
    <col min="8" max="8" width="1.6640625" style="2" customWidth="1"/>
    <col min="9" max="10" width="12.6640625" style="2" customWidth="1"/>
    <col min="11" max="11" width="26.6640625" style="2" customWidth="1"/>
    <col min="12" max="12" width="1.6640625" style="2" customWidth="1"/>
    <col min="13" max="13" width="11.44140625" style="2"/>
    <col min="14" max="14" width="12.5546875" style="2" bestFit="1" customWidth="1"/>
    <col min="15" max="15" width="26.6640625" style="2" customWidth="1"/>
    <col min="16" max="16384" width="11.44140625" style="2"/>
  </cols>
  <sheetData>
    <row r="1" spans="1:15" ht="15" thickBot="1">
      <c r="E1" s="1"/>
      <c r="F1" s="1"/>
    </row>
    <row r="2" spans="1:15" s="1" customFormat="1" ht="29.25" customHeight="1" thickBot="1">
      <c r="A2" s="552" t="s">
        <v>252</v>
      </c>
      <c r="B2" s="553"/>
      <c r="C2" s="553"/>
      <c r="D2" s="553"/>
      <c r="E2" s="553"/>
      <c r="F2" s="553"/>
      <c r="G2" s="554"/>
    </row>
    <row r="3" spans="1:15" s="1" customFormat="1" ht="6" customHeight="1" thickBot="1">
      <c r="A3" s="65"/>
      <c r="B3" s="65"/>
      <c r="C3" s="65"/>
      <c r="D3" s="65"/>
      <c r="E3" s="65"/>
      <c r="F3" s="24"/>
      <c r="G3" s="65"/>
      <c r="I3" s="65"/>
      <c r="J3" s="24"/>
      <c r="K3" s="65"/>
    </row>
    <row r="4" spans="1:15" ht="36.75" customHeight="1" thickBot="1">
      <c r="A4" s="547" t="s">
        <v>144</v>
      </c>
      <c r="B4" s="548"/>
      <c r="C4" s="555" t="s">
        <v>95</v>
      </c>
      <c r="D4" s="551"/>
      <c r="E4" s="549" t="str">
        <f>+Centro!E4</f>
        <v>Curso 23-24</v>
      </c>
      <c r="F4" s="550"/>
      <c r="G4" s="551"/>
      <c r="I4" s="549" t="str">
        <f>+Centro!I4</f>
        <v>Curso 24-25</v>
      </c>
      <c r="J4" s="550"/>
      <c r="K4" s="551"/>
      <c r="M4" s="549" t="str">
        <f>+Centro!M4</f>
        <v>Curso 25-26</v>
      </c>
      <c r="N4" s="550"/>
      <c r="O4" s="551"/>
    </row>
    <row r="5" spans="1:15" ht="39" customHeight="1" thickBot="1">
      <c r="A5" s="188" t="s">
        <v>145</v>
      </c>
      <c r="B5" s="188" t="s">
        <v>86</v>
      </c>
      <c r="C5" s="188" t="s">
        <v>96</v>
      </c>
      <c r="D5" s="458" t="s">
        <v>156</v>
      </c>
      <c r="E5" s="188" t="s">
        <v>1</v>
      </c>
      <c r="F5" s="299" t="s">
        <v>2</v>
      </c>
      <c r="G5" s="62" t="s">
        <v>275</v>
      </c>
      <c r="I5" s="188" t="s">
        <v>1</v>
      </c>
      <c r="J5" s="299" t="s">
        <v>2</v>
      </c>
      <c r="K5" s="62" t="s">
        <v>275</v>
      </c>
      <c r="M5" s="188" t="s">
        <v>1</v>
      </c>
      <c r="N5" s="299" t="s">
        <v>2</v>
      </c>
      <c r="O5" s="62" t="s">
        <v>275</v>
      </c>
    </row>
    <row r="6" spans="1:15" s="53" customFormat="1" ht="18.75" customHeight="1">
      <c r="A6" s="31" t="s">
        <v>0</v>
      </c>
      <c r="B6" s="32"/>
      <c r="C6" s="32"/>
      <c r="D6" s="459"/>
      <c r="E6" s="33"/>
      <c r="F6" s="33"/>
      <c r="G6" s="34"/>
      <c r="I6" s="33"/>
      <c r="J6" s="33"/>
      <c r="K6" s="34"/>
      <c r="M6" s="33"/>
      <c r="N6" s="33"/>
      <c r="O6" s="34"/>
    </row>
    <row r="7" spans="1:15" ht="55.2">
      <c r="A7" s="106" t="s">
        <v>167</v>
      </c>
      <c r="B7" s="98" t="s">
        <v>293</v>
      </c>
      <c r="C7" s="98" t="s">
        <v>321</v>
      </c>
      <c r="D7" s="487" t="s">
        <v>682</v>
      </c>
      <c r="E7" s="389"/>
      <c r="F7" s="390">
        <v>23</v>
      </c>
      <c r="G7" s="89" t="str">
        <f>+IF(AND(ISBLANK(E7),ISBLANK(F7)),"Introducir Meta e Resultado",IF(ISBLANK(E7),"Introducir Meta",IF(ISBLANK(F7),"Introducir Resultado",IF(F7&gt;=E7,"Meta Conseguida","Meta Non Conseguida"))))</f>
        <v>Introducir Meta</v>
      </c>
      <c r="I7" s="530">
        <v>0.9</v>
      </c>
      <c r="J7" s="390"/>
      <c r="K7" s="89" t="str">
        <f>+IF(AND(ISBLANK(I7),ISBLANK(J7)),"Introducir Meta e Resultado",IF(ISBLANK(I7),"Introducir Meta",IF(ISBLANK(J7),"Introducir Resultado",IF(J7&gt;=I7,"Meta Conseguida","Meta Non Conseguida"))))</f>
        <v>Introducir Resultado</v>
      </c>
      <c r="M7" s="389"/>
      <c r="N7" s="390"/>
      <c r="O7" s="89" t="str">
        <f>+IF(AND(ISBLANK(M7),ISBLANK(N7)),"Introducir Meta e Resultado",IF(ISBLANK(M7),"Introducir Meta",IF(ISBLANK(N7),"Introducir Resultado",IF(N7&gt;=M7,"Meta Conseguida","Meta Non Conseguida"))))</f>
        <v>Introducir Meta e Resultado</v>
      </c>
    </row>
    <row r="8" spans="1:15" ht="36">
      <c r="A8" s="110" t="s">
        <v>3</v>
      </c>
      <c r="B8" s="66" t="s">
        <v>73</v>
      </c>
      <c r="C8" s="66" t="s">
        <v>4</v>
      </c>
      <c r="D8" s="460" t="s">
        <v>352</v>
      </c>
      <c r="E8" s="175">
        <f>+COUNTA(E9:E10)</f>
        <v>0</v>
      </c>
      <c r="F8" s="433">
        <f>+COUNTIF(G9:G10,"Meta Conseguida")</f>
        <v>0</v>
      </c>
      <c r="G8" s="92" t="str">
        <f>+IF(F8=0,"Ningunha Meta Alcanzada",IF(F8&gt;=E8,"Meta Totalmente Alcanzada",IF(F8&gt;0,"Meta Parcialmente Alcanzada")))</f>
        <v>Ningunha Meta Alcanzada</v>
      </c>
      <c r="H8" s="301"/>
      <c r="I8" s="175">
        <f>+COUNTA(I9:I10)</f>
        <v>2</v>
      </c>
      <c r="J8" s="433">
        <f>+COUNTIF(K9:K10,"Meta Conseguida")</f>
        <v>0</v>
      </c>
      <c r="K8" s="92" t="str">
        <f>+IF(J8=0,"Ningunha Meta Alcanzada",IF(J8&gt;=I8,"Meta Totalmente Alcanzada",IF(J8&gt;0,"Meta Parcialmente Alcanzada")))</f>
        <v>Ningunha Meta Alcanzada</v>
      </c>
      <c r="M8" s="175">
        <f>+COUNTA(M9:M10)</f>
        <v>0</v>
      </c>
      <c r="N8" s="433">
        <f>+COUNTIF(O9:O10,"Meta Conseguida")</f>
        <v>0</v>
      </c>
      <c r="O8" s="92" t="str">
        <f>+IF(N8=0,"Ningunha Meta Alcanzada",IF(N8&gt;=M8,"Meta Totalmente Alcanzada",IF(N8&gt;0,"Meta Parcialmente Alcanzada")))</f>
        <v>Ningunha Meta Alcanzada</v>
      </c>
    </row>
    <row r="9" spans="1:15" ht="69">
      <c r="A9" s="59" t="s">
        <v>68</v>
      </c>
      <c r="B9" s="68" t="s">
        <v>329</v>
      </c>
      <c r="C9" s="68" t="s">
        <v>4</v>
      </c>
      <c r="D9" s="461" t="s">
        <v>501</v>
      </c>
      <c r="E9" s="391"/>
      <c r="F9" s="392">
        <v>0</v>
      </c>
      <c r="G9" s="90" t="str">
        <f>+IF(AND(ISBLANK(E9),ISBLANK(F9)),"Introducir Meta e Resultado",IF(ISBLANK(E9),"Introducir Meta",IF(ISBLANK(F9),"Introducir Resultado",IF(F9&gt;=E9,"Meta Conseguida","Meta Non Conseguida"))))</f>
        <v>Introducir Meta</v>
      </c>
      <c r="I9" s="391">
        <v>0</v>
      </c>
      <c r="J9" s="392"/>
      <c r="K9" s="90" t="str">
        <f>+IF(AND(ISBLANK(I9),ISBLANK(J9)),"Introducir Meta e Resultado",IF(ISBLANK(I9),"Introducir Meta",IF(ISBLANK(J9),"Introducir Resultado",IF(J9&gt;=I9,"Meta Conseguida","Meta Non Conseguida"))))</f>
        <v>Introducir Resultado</v>
      </c>
      <c r="M9" s="391"/>
      <c r="N9" s="434"/>
      <c r="O9" s="90" t="str">
        <f>+IF(AND(ISBLANK(M9),ISBLANK(N9)),"Introducir Meta e Resultado",IF(ISBLANK(M9),"Introducir Meta",IF(ISBLANK(N9),"Introducir Resultado",IF(N9&gt;=M9,"Meta Conseguida","Meta Non Conseguida"))))</f>
        <v>Introducir Meta e Resultado</v>
      </c>
    </row>
    <row r="10" spans="1:15" ht="55.2">
      <c r="A10" s="60" t="s">
        <v>69</v>
      </c>
      <c r="B10" s="67" t="s">
        <v>176</v>
      </c>
      <c r="C10" s="67" t="s">
        <v>4</v>
      </c>
      <c r="D10" s="462" t="s">
        <v>330</v>
      </c>
      <c r="E10" s="393"/>
      <c r="F10" s="434">
        <f>+IFERROR(F$9/F$87,0)</f>
        <v>0</v>
      </c>
      <c r="G10" s="91" t="str">
        <f>+IF(AND(ISBLANK(E10),ISBLANK(F10)),"Introducir Meta e Resultado",IF(ISBLANK(E10),"Introducir Meta",IF(ISBLANK(F10),"Introducir Resultado",IF(F10&gt;=E10,"Meta Conseguida","Meta Non Conseguida"))))</f>
        <v>Introducir Meta</v>
      </c>
      <c r="I10" s="393">
        <v>0</v>
      </c>
      <c r="J10" s="434"/>
      <c r="K10" s="91" t="str">
        <f>+IF(AND(ISBLANK(I10),ISBLANK(J10)),"Introducir Meta e Resultado",IF(ISBLANK(I10),"Introducir Meta",IF(ISBLANK(J10),"Introducir Resultado",IF(J10&gt;=I10,"Meta Conseguida","Meta Non Conseguida"))))</f>
        <v>Introducir Resultado</v>
      </c>
      <c r="M10" s="393"/>
      <c r="N10" s="434">
        <f>+IFERROR(N$9/N$87,0)</f>
        <v>0</v>
      </c>
      <c r="O10" s="91" t="str">
        <f>+IF(AND(ISBLANK(M10),ISBLANK(N10)),"Introducir Meta e Resultado",IF(ISBLANK(M10),"Introducir Meta",IF(ISBLANK(N10),"Introducir Resultado",IF(N10&gt;=M10,"Meta Conseguida","Meta Non Conseguida"))))</f>
        <v>Introducir Meta</v>
      </c>
    </row>
    <row r="11" spans="1:15" ht="27.6">
      <c r="A11" s="106" t="s">
        <v>5</v>
      </c>
      <c r="B11" s="98" t="s">
        <v>70</v>
      </c>
      <c r="C11" s="98" t="s">
        <v>197</v>
      </c>
      <c r="D11" s="463" t="s">
        <v>353</v>
      </c>
      <c r="E11" s="435">
        <f>+F11+COUNTIF(G$7:G$10,"Meta non Conseguida")+COUNTIF(G$12:G$102,"Meta non Conseguida")</f>
        <v>19</v>
      </c>
      <c r="F11" s="436">
        <f>+COUNTIF(G$6:G$10,"Meta Conseguida")+COUNTIF(G$12:G$102,"Meta Conseguida")</f>
        <v>14</v>
      </c>
      <c r="G11" s="437">
        <f>+IFERROR(F11/E11,"Introducir Meta")</f>
        <v>0.73684210526315785</v>
      </c>
      <c r="I11" s="435">
        <f>+J11+COUNTIF(K$7:K$10,"Meta non Conseguida")+COUNTIF(K$12:K$102,"Meta non Conseguida")</f>
        <v>0</v>
      </c>
      <c r="J11" s="436">
        <f>+COUNTIF(K$6:K$10,"Meta Conseguida")+COUNTIF(K$12:K$102,"Meta Conseguida")</f>
        <v>0</v>
      </c>
      <c r="K11" s="437" t="str">
        <f>+IFERROR(J11/I11,"Introducir Meta")</f>
        <v>Introducir Meta</v>
      </c>
      <c r="M11" s="435">
        <f>+N11+COUNTIF(O$7:O$10,"Meta non Conseguida")+COUNTIF(O$12:O$102,"Meta non Conseguida")</f>
        <v>0</v>
      </c>
      <c r="N11" s="436">
        <f>+COUNTIF(O$6:O$10,"Meta Conseguida")+COUNTIF(O$12:O$102,"Meta Conseguida")</f>
        <v>0</v>
      </c>
      <c r="O11" s="437" t="str">
        <f>+IFERROR(N11/M11,"Introducir Meta")</f>
        <v>Introducir Meta</v>
      </c>
    </row>
    <row r="12" spans="1:15" ht="36">
      <c r="A12" s="110" t="s">
        <v>67</v>
      </c>
      <c r="B12" s="66" t="s">
        <v>354</v>
      </c>
      <c r="C12" s="66" t="s">
        <v>7</v>
      </c>
      <c r="D12" s="460" t="s">
        <v>355</v>
      </c>
      <c r="E12" s="175">
        <f>+COUNTA(E13:E14)</f>
        <v>0</v>
      </c>
      <c r="F12" s="433">
        <f>+COUNTIF(G13:G14,"Meta Conseguida")</f>
        <v>0</v>
      </c>
      <c r="G12" s="92" t="str">
        <f>+IF(F12=0,"Ningunha Meta Alcanzada",IF(F12&gt;=E12,"Meta Totalmente Alcanzada",IF(F12&gt;0,"Meta Parcialmente Alcanzada")))</f>
        <v>Ningunha Meta Alcanzada</v>
      </c>
      <c r="H12" s="301"/>
      <c r="I12" s="175">
        <f>+COUNTA(I13:I14)</f>
        <v>2</v>
      </c>
      <c r="J12" s="433">
        <f>+COUNTIF(K13:K14,"Meta Conseguida")</f>
        <v>0</v>
      </c>
      <c r="K12" s="92" t="str">
        <f>+IF(J12=0,"Ningunha Meta Alcanzada",IF(J12&gt;=I12,"Meta Totalmente Alcanzada",IF(J12&gt;0,"Meta Parcialmente Alcanzada")))</f>
        <v>Ningunha Meta Alcanzada</v>
      </c>
      <c r="M12" s="175">
        <f>+COUNTA(M13:M14)</f>
        <v>0</v>
      </c>
      <c r="N12" s="433">
        <f>+COUNTIF(O13:O14,"Meta Conseguida")</f>
        <v>0</v>
      </c>
      <c r="O12" s="92" t="str">
        <f>+IF(N12=0,"Ningunha Meta Alcanzada",IF(N12&gt;=M12,"Meta Totalmente Alcanzada",IF(N12&gt;0,"Meta Parcialmente Alcanzada")))</f>
        <v>Ningunha Meta Alcanzada</v>
      </c>
    </row>
    <row r="13" spans="1:15" ht="69">
      <c r="A13" s="59" t="s">
        <v>173</v>
      </c>
      <c r="B13" s="68" t="s">
        <v>177</v>
      </c>
      <c r="C13" s="68" t="s">
        <v>7</v>
      </c>
      <c r="D13" s="461" t="s">
        <v>502</v>
      </c>
      <c r="E13" s="391"/>
      <c r="F13" s="392">
        <v>7</v>
      </c>
      <c r="G13" s="90" t="str">
        <f>+IF(AND(ISBLANK(E13),ISBLANK(F13)),"Introducir Meta e Resultado",IF(ISBLANK(E13),"Introducir Meta",IF(ISBLANK(F13),"Introducir Resultado",IF(F13&gt;=E13,"Meta Conseguida","Meta Non Conseguida"))))</f>
        <v>Introducir Meta</v>
      </c>
      <c r="I13" s="391">
        <v>5</v>
      </c>
      <c r="J13" s="392"/>
      <c r="K13" s="90" t="str">
        <f>+IF(AND(ISBLANK(I13),ISBLANK(J13)),"Introducir Meta e Resultado",IF(ISBLANK(I13),"Introducir Meta",IF(ISBLANK(J13),"Introducir Resultado",IF(J13&gt;=I13,"Meta Conseguida","Meta Non Conseguida"))))</f>
        <v>Introducir Resultado</v>
      </c>
      <c r="M13" s="391"/>
      <c r="N13" s="392"/>
      <c r="O13" s="90" t="str">
        <f>+IF(AND(ISBLANK(M13),ISBLANK(N13)),"Introducir Meta e Resultado",IF(ISBLANK(M13),"Introducir Meta",IF(ISBLANK(N13),"Introducir Resultado",IF(N13&gt;=M13,"Meta Conseguida","Meta Non Conseguida"))))</f>
        <v>Introducir Meta e Resultado</v>
      </c>
    </row>
    <row r="14" spans="1:15" ht="41.4">
      <c r="A14" s="60" t="s">
        <v>356</v>
      </c>
      <c r="B14" s="67" t="s">
        <v>111</v>
      </c>
      <c r="C14" s="67" t="s">
        <v>7</v>
      </c>
      <c r="D14" s="462" t="s">
        <v>357</v>
      </c>
      <c r="E14" s="393"/>
      <c r="F14" s="438">
        <f>+IFERROR(F$13/F$88,0)</f>
        <v>0.28000000000000003</v>
      </c>
      <c r="G14" s="91" t="str">
        <f>+IF(AND(ISBLANK(E14),ISBLANK(F14)),"Introducir Meta e Resultado",IF(ISBLANK(E14),"Introducir Meta",IF(ISBLANK(F14),"Introducir Resultado",IF(F14&gt;=E14,"Meta Conseguida","Meta Non Conseguida"))))</f>
        <v>Introducir Meta</v>
      </c>
      <c r="I14" s="393">
        <v>0.15</v>
      </c>
      <c r="J14" s="438"/>
      <c r="K14" s="91" t="str">
        <f>+IF(AND(ISBLANK(I14),ISBLANK(J14)),"Introducir Meta e Resultado",IF(ISBLANK(I14),"Introducir Meta",IF(ISBLANK(J14),"Introducir Resultado",IF(J14&gt;=I14,"Meta Conseguida","Meta Non Conseguida"))))</f>
        <v>Introducir Resultado</v>
      </c>
      <c r="M14" s="393"/>
      <c r="N14" s="438">
        <f>+IFERROR(N$13/N$88,0)</f>
        <v>0</v>
      </c>
      <c r="O14" s="91" t="str">
        <f>+IF(AND(ISBLANK(M14),ISBLANK(N14)),"Introducir Meta e Resultado",IF(ISBLANK(M14),"Introducir Meta",IF(ISBLANK(N14),"Introducir Resultado",IF(N14&gt;=M14,"Meta Conseguida","Meta Non Conseguida"))))</f>
        <v>Introducir Meta</v>
      </c>
    </row>
    <row r="15" spans="1:15" ht="27.6">
      <c r="A15" s="106" t="s">
        <v>385</v>
      </c>
      <c r="B15" s="98" t="s">
        <v>386</v>
      </c>
      <c r="C15" s="98" t="s">
        <v>7</v>
      </c>
      <c r="D15" s="464" t="s">
        <v>387</v>
      </c>
      <c r="E15" s="394" t="s">
        <v>165</v>
      </c>
      <c r="F15" s="395">
        <v>0.2</v>
      </c>
      <c r="G15" s="92" t="str">
        <f>+IF(ISBLANK(F15),"Introducir Resultado","Resultado Introducido")</f>
        <v>Resultado Introducido</v>
      </c>
      <c r="I15" s="385" t="s">
        <v>165</v>
      </c>
      <c r="J15" s="395"/>
      <c r="K15" s="92" t="str">
        <f>+IF(ISBLANK(J15),"Introducir Resultado","Resultado Introducido")</f>
        <v>Introducir Resultado</v>
      </c>
      <c r="M15" s="394" t="s">
        <v>165</v>
      </c>
      <c r="N15" s="395"/>
      <c r="O15" s="92" t="str">
        <f>+IF(ISBLANK(N15),"Introducir Resultado","Resultado Introducido")</f>
        <v>Introducir Resultado</v>
      </c>
    </row>
    <row r="16" spans="1:15" s="185" customFormat="1" ht="36">
      <c r="A16" s="110" t="s">
        <v>8</v>
      </c>
      <c r="B16" s="66" t="s">
        <v>112</v>
      </c>
      <c r="C16" s="66" t="s">
        <v>7</v>
      </c>
      <c r="D16" s="460" t="s">
        <v>358</v>
      </c>
      <c r="E16" s="396">
        <f>+COUNTA(E17:E18)</f>
        <v>0</v>
      </c>
      <c r="F16" s="397">
        <f>+COUNTIF(G17:G18,"Meta Conseguida")</f>
        <v>0</v>
      </c>
      <c r="G16" s="92" t="str">
        <f>+IF(F16=0,"Ningunha Meta Alcanzada",IF(F16&gt;=E16,"Meta Totalmente Alcanzada",IF(F16&gt;0,"Meta Parcialmente Alcanzada")))</f>
        <v>Ningunha Meta Alcanzada</v>
      </c>
      <c r="H16" s="301"/>
      <c r="I16" s="396">
        <f>+COUNTA(I17:I18)</f>
        <v>2</v>
      </c>
      <c r="J16" s="397">
        <f>+COUNTIF(K17:K18,"Meta Conseguida")</f>
        <v>0</v>
      </c>
      <c r="K16" s="92" t="str">
        <f>+IF(J16=0,"Ningunha Meta Alcanzada",IF(J16&gt;=I16,"Meta Totalmente Alcanzada",IF(J16&gt;0,"Meta Parcialmente Alcanzada")))</f>
        <v>Ningunha Meta Alcanzada</v>
      </c>
      <c r="L16" s="2"/>
      <c r="M16" s="396">
        <f>+COUNTA(M17:M18)</f>
        <v>0</v>
      </c>
      <c r="N16" s="397">
        <f>+COUNTIF(O17:O18,"Meta Conseguida")</f>
        <v>0</v>
      </c>
      <c r="O16" s="92" t="str">
        <f>+IF(N16=0,"Ningunha Meta Alcanzada",IF(N16&gt;=M16,"Meta Totalmente Alcanzada",IF(N16&gt;0,"Meta Parcialmente Alcanzada")))</f>
        <v>Ningunha Meta Alcanzada</v>
      </c>
    </row>
    <row r="17" spans="1:15" s="185" customFormat="1" ht="55.2">
      <c r="A17" s="59" t="s">
        <v>71</v>
      </c>
      <c r="B17" s="68" t="s">
        <v>223</v>
      </c>
      <c r="C17" s="68" t="s">
        <v>7</v>
      </c>
      <c r="D17" s="465" t="s">
        <v>503</v>
      </c>
      <c r="E17" s="391"/>
      <c r="F17" s="392">
        <v>5</v>
      </c>
      <c r="G17" s="90" t="str">
        <f>+IF(AND(ISBLANK(E17),ISBLANK(F17)),"Introducir Meta e Resultado",IF(ISBLANK(E17),"Introducir Meta",IF(ISBLANK(F17),"Introducir Resultado",IF(F17&gt;=E17,"Meta Conseguida","Meta Non Conseguida"))))</f>
        <v>Introducir Meta</v>
      </c>
      <c r="H17" s="2"/>
      <c r="I17" s="391">
        <v>6</v>
      </c>
      <c r="J17" s="392"/>
      <c r="K17" s="90" t="str">
        <f>+IF(AND(ISBLANK(I17),ISBLANK(J17)),"Introducir Meta e Resultado",IF(ISBLANK(I17),"Introducir Meta",IF(ISBLANK(J17),"Introducir Resultado",IF(J17&gt;=I17,"Meta Conseguida","Meta Non Conseguida"))))</f>
        <v>Introducir Resultado</v>
      </c>
      <c r="L17" s="301"/>
      <c r="M17" s="391"/>
      <c r="N17" s="392"/>
      <c r="O17" s="90" t="str">
        <f>+IF(AND(ISBLANK(M17),ISBLANK(N17)),"Introducir Meta e Resultado",IF(ISBLANK(M17),"Introducir Meta",IF(ISBLANK(N17),"Introducir Resultado",IF(N17&gt;=M17,"Meta Conseguida","Meta Non Conseguida"))))</f>
        <v>Introducir Meta e Resultado</v>
      </c>
    </row>
    <row r="18" spans="1:15" ht="41.4">
      <c r="A18" s="59" t="s">
        <v>72</v>
      </c>
      <c r="B18" s="68" t="s">
        <v>224</v>
      </c>
      <c r="C18" s="68" t="s">
        <v>7</v>
      </c>
      <c r="D18" s="465" t="s">
        <v>388</v>
      </c>
      <c r="E18" s="398"/>
      <c r="F18" s="399">
        <f>+IFERROR(F$17/F$88,0)</f>
        <v>0.2</v>
      </c>
      <c r="G18" s="90" t="str">
        <f>+IF(AND(ISBLANK(E18),ISBLANK(F18)),"Introducir Meta e Resultado",IF(ISBLANK(E18),"Introducir Meta",IF(ISBLANK(F18),"Introducir Resultado",IF(F18&gt;=E18,"Meta Conseguida","Meta Non Conseguida"))))</f>
        <v>Introducir Meta</v>
      </c>
      <c r="H18" s="301"/>
      <c r="I18" s="398">
        <v>0.2</v>
      </c>
      <c r="J18" s="399"/>
      <c r="K18" s="90" t="str">
        <f>+IF(AND(ISBLANK(I18),ISBLANK(J18)),"Introducir Meta e Resultado",IF(ISBLANK(I18),"Introducir Meta",IF(ISBLANK(J18),"Introducir Resultado",IF(J18&gt;=I18,"Meta Conseguida","Meta Non Conseguida"))))</f>
        <v>Introducir Resultado</v>
      </c>
      <c r="L18" s="301"/>
      <c r="M18" s="398"/>
      <c r="N18" s="399">
        <f>+IFERROR(N$17/N$88,0)</f>
        <v>0</v>
      </c>
      <c r="O18" s="90" t="str">
        <f>+IF(AND(ISBLANK(M18),ISBLANK(N18)),"Introducir Meta e Resultado",IF(ISBLANK(M18),"Introducir Meta",IF(ISBLANK(N18),"Introducir Resultado",IF(N18&gt;=M18,"Meta Conseguida","Meta Non Conseguida"))))</f>
        <v>Introducir Meta</v>
      </c>
    </row>
    <row r="19" spans="1:15" ht="55.2">
      <c r="A19" s="60" t="s">
        <v>174</v>
      </c>
      <c r="B19" s="67" t="s">
        <v>143</v>
      </c>
      <c r="C19" s="67" t="s">
        <v>7</v>
      </c>
      <c r="D19" s="466" t="s">
        <v>225</v>
      </c>
      <c r="E19" s="400" t="s">
        <v>165</v>
      </c>
      <c r="F19" s="401" t="s">
        <v>165</v>
      </c>
      <c r="G19" s="186" t="s">
        <v>165</v>
      </c>
      <c r="I19" s="400" t="s">
        <v>165</v>
      </c>
      <c r="J19" s="401" t="s">
        <v>165</v>
      </c>
      <c r="K19" s="186" t="s">
        <v>165</v>
      </c>
      <c r="M19" s="400" t="s">
        <v>165</v>
      </c>
      <c r="N19" s="401" t="s">
        <v>165</v>
      </c>
      <c r="O19" s="186" t="s">
        <v>165</v>
      </c>
    </row>
    <row r="20" spans="1:15" ht="36">
      <c r="A20" s="110" t="s">
        <v>10</v>
      </c>
      <c r="B20" s="101" t="s">
        <v>74</v>
      </c>
      <c r="C20" s="101" t="s">
        <v>7</v>
      </c>
      <c r="D20" s="460" t="s">
        <v>359</v>
      </c>
      <c r="E20" s="175">
        <f>+COUNTA(E21:E22)</f>
        <v>0</v>
      </c>
      <c r="F20" s="433">
        <f>+COUNTIF(G21:G22,"Meta Conseguida")</f>
        <v>0</v>
      </c>
      <c r="G20" s="89" t="str">
        <f>+IF(F20=0,"Ningunha Meta Alcanzada",IF(F20&gt;=E20,"Meta Totalmente Alcanzada",IF(F20&gt;0,"Meta Parcialmente Alcanzada")))</f>
        <v>Ningunha Meta Alcanzada</v>
      </c>
      <c r="H20" s="301"/>
      <c r="I20" s="175">
        <f>+COUNTA(I21:I22)</f>
        <v>2</v>
      </c>
      <c r="J20" s="433">
        <f>+COUNTIF(K21:K22,"Meta Conseguida")</f>
        <v>0</v>
      </c>
      <c r="K20" s="89" t="str">
        <f>+IF(J20=0,"Ningunha Meta Alcanzada",IF(J20&gt;=I20,"Meta Totalmente Alcanzada",IF(J20&gt;0,"Meta Parcialmente Alcanzada")))</f>
        <v>Ningunha Meta Alcanzada</v>
      </c>
      <c r="M20" s="175">
        <f>+COUNTA(M21:M22)</f>
        <v>0</v>
      </c>
      <c r="N20" s="433">
        <f>+COUNTIF(O21:O22,"Meta Conseguida")</f>
        <v>0</v>
      </c>
      <c r="O20" s="89" t="str">
        <f>+IF(N20=0,"Ningunha Meta Alcanzada",IF(N20&gt;=M20,"Meta Totalmente Alcanzada",IF(N20&gt;0,"Meta Parcialmente Alcanzada")))</f>
        <v>Ningunha Meta Alcanzada</v>
      </c>
    </row>
    <row r="21" spans="1:15" ht="69">
      <c r="A21" s="59" t="s">
        <v>75</v>
      </c>
      <c r="B21" s="68" t="s">
        <v>178</v>
      </c>
      <c r="C21" s="68" t="s">
        <v>7</v>
      </c>
      <c r="D21" s="461" t="s">
        <v>504</v>
      </c>
      <c r="E21" s="391"/>
      <c r="F21" s="488" t="s">
        <v>165</v>
      </c>
      <c r="G21" s="90" t="str">
        <f>+IF(AND(ISBLANK(E21),ISBLANK(F21)),"Introducir Meta e Resultado",IF(ISBLANK(E21),"Introducir Meta",IF(ISBLANK(F21),"Introducir Resultado",IF(F21&gt;=E21,"Meta Conseguida","Meta Non Conseguida"))))</f>
        <v>Introducir Meta</v>
      </c>
      <c r="I21" s="391">
        <v>1</v>
      </c>
      <c r="J21" s="392"/>
      <c r="K21" s="90" t="str">
        <f>+IF(AND(ISBLANK(I21),ISBLANK(J21)),"Introducir Meta e Resultado",IF(ISBLANK(I21),"Introducir Meta",IF(ISBLANK(J21),"Introducir Resultado",IF(J21&gt;=I21,"Meta Conseguida","Meta Non Conseguida"))))</f>
        <v>Introducir Resultado</v>
      </c>
      <c r="M21" s="391"/>
      <c r="N21" s="434"/>
      <c r="O21" s="90" t="str">
        <f>+IF(AND(ISBLANK(M21),ISBLANK(N21)),"Introducir Meta e Resultado",IF(ISBLANK(M21),"Introducir Meta",IF(ISBLANK(N21),"Introducir Resultado",IF(N21&gt;=M21,"Meta Conseguida","Meta Non Conseguida"))))</f>
        <v>Introducir Meta e Resultado</v>
      </c>
    </row>
    <row r="22" spans="1:15" ht="41.4">
      <c r="A22" s="60" t="s">
        <v>76</v>
      </c>
      <c r="B22" s="67" t="s">
        <v>179</v>
      </c>
      <c r="C22" s="67" t="s">
        <v>7</v>
      </c>
      <c r="D22" s="462" t="s">
        <v>332</v>
      </c>
      <c r="E22" s="398"/>
      <c r="F22" s="439">
        <f>+IFERROR(F$21/F$88,0)</f>
        <v>0</v>
      </c>
      <c r="G22" s="91" t="str">
        <f>+IF(AND(ISBLANK(E22),ISBLANK(F22)),"Introducir Meta e Resultado",IF(ISBLANK(E22),"Introducir Meta",IF(ISBLANK(F22),"Introducir Resultado",IF(F22&gt;=E22,"Meta Conseguida","Meta Non Conseguida"))))</f>
        <v>Introducir Meta</v>
      </c>
      <c r="H22" s="301"/>
      <c r="I22" s="398">
        <v>2.5000000000000001E-2</v>
      </c>
      <c r="J22" s="439"/>
      <c r="K22" s="91" t="str">
        <f>+IF(AND(ISBLANK(I22),ISBLANK(J22)),"Introducir Meta e Resultado",IF(ISBLANK(I22),"Introducir Meta",IF(ISBLANK(J22),"Introducir Resultado",IF(J22&gt;=I22,"Meta Conseguida","Meta Non Conseguida"))))</f>
        <v>Introducir Resultado</v>
      </c>
      <c r="M22" s="398"/>
      <c r="N22" s="439">
        <f>+IFERROR(N$21/N$88,0)</f>
        <v>0</v>
      </c>
      <c r="O22" s="91" t="str">
        <f>+IF(AND(ISBLANK(M22),ISBLANK(N22)),"Introducir Meta e Resultado",IF(ISBLANK(M22),"Introducir Meta",IF(ISBLANK(N22),"Introducir Resultado",IF(N22&gt;=M22,"Meta Conseguida","Meta Non Conseguida"))))</f>
        <v>Introducir Meta</v>
      </c>
    </row>
    <row r="23" spans="1:15" ht="27.6">
      <c r="A23" s="105" t="s">
        <v>13</v>
      </c>
      <c r="B23" s="111" t="s">
        <v>16</v>
      </c>
      <c r="C23" s="111" t="s">
        <v>17</v>
      </c>
      <c r="D23" s="467" t="s">
        <v>333</v>
      </c>
      <c r="E23" s="402" t="s">
        <v>165</v>
      </c>
      <c r="F23" s="403" t="s">
        <v>165</v>
      </c>
      <c r="G23" s="297" t="s">
        <v>165</v>
      </c>
      <c r="I23" s="402" t="s">
        <v>165</v>
      </c>
      <c r="J23" s="403" t="s">
        <v>165</v>
      </c>
      <c r="K23" s="297" t="s">
        <v>165</v>
      </c>
      <c r="M23" s="402" t="s">
        <v>165</v>
      </c>
      <c r="N23" s="403" t="s">
        <v>165</v>
      </c>
      <c r="O23" s="297" t="s">
        <v>165</v>
      </c>
    </row>
    <row r="24" spans="1:15" ht="36">
      <c r="A24" s="105" t="s">
        <v>14</v>
      </c>
      <c r="B24" s="99" t="s">
        <v>77</v>
      </c>
      <c r="C24" s="99" t="s">
        <v>148</v>
      </c>
      <c r="D24" s="468" t="s">
        <v>360</v>
      </c>
      <c r="E24" s="440">
        <f>+COUNTA(E25:E30)+COUNTA(E32:E33)+COUNTA(E35:E36)</f>
        <v>5</v>
      </c>
      <c r="F24" s="441">
        <f>+COUNTIF(G25:G36,"Meta Conseguida")</f>
        <v>5</v>
      </c>
      <c r="G24" s="92" t="str">
        <f>+IF(F24=0,"Ningunha Meta Alcanzada",IF(F24&gt;=E24,"Meta Totalmente Alcanzada",IF(F24&gt;0,"Meta Parcialmente Alcanzada")))</f>
        <v>Meta Totalmente Alcanzada</v>
      </c>
      <c r="H24" s="296"/>
      <c r="I24" s="440">
        <f>+COUNTA(I25:I30)+COUNTA(I32:I33)+COUNTA(I35:I36)</f>
        <v>10</v>
      </c>
      <c r="J24" s="441">
        <f>+COUNTIF(K25:K36,"Meta Conseguida")</f>
        <v>0</v>
      </c>
      <c r="K24" s="92" t="str">
        <f>+IF(J24=0,"Ningunha Meta Alcanzada",IF(J24&gt;=I24,"Meta Totalmente Alcanzada",IF(J24&gt;0,"Meta Parcialmente Alcanzada")))</f>
        <v>Ningunha Meta Alcanzada</v>
      </c>
      <c r="M24" s="440">
        <f>+COUNTA(M25:M30)+COUNTA(M32:M33)+COUNTA(M35:M36)</f>
        <v>0</v>
      </c>
      <c r="N24" s="441">
        <f>+COUNTIF(O25:O36,"Meta Conseguida")</f>
        <v>0</v>
      </c>
      <c r="O24" s="92" t="str">
        <f>+IF(N24=0,"Ningunha Meta Alcanzada",IF(N24&gt;=M24,"Meta Totalmente Alcanzada",IF(N24&gt;0,"Meta Parcialmente Alcanzada")))</f>
        <v>Ningunha Meta Alcanzada</v>
      </c>
    </row>
    <row r="25" spans="1:15" ht="69">
      <c r="A25" s="56" t="s">
        <v>78</v>
      </c>
      <c r="B25" s="93" t="s">
        <v>87</v>
      </c>
      <c r="C25" s="93" t="s">
        <v>148</v>
      </c>
      <c r="D25" s="469" t="s">
        <v>505</v>
      </c>
      <c r="E25" s="398">
        <v>0.75</v>
      </c>
      <c r="F25" s="406">
        <v>0.79166666666666696</v>
      </c>
      <c r="G25" s="90" t="str">
        <f>+IF(AND(ISBLANK(E25),ISBLANK(F25)),"Introducir Meta e Resultado",IF(ISBLANK(E25),"Introducir Meta",IF(ISBLANK(F25),"Introducir Resultado",IF(F25&gt;=E25,"Meta Conseguida","Meta Non Conseguida"))))</f>
        <v>Meta Conseguida</v>
      </c>
      <c r="I25" s="398">
        <v>0.75</v>
      </c>
      <c r="J25" s="406"/>
      <c r="K25" s="90" t="str">
        <f>+IF(AND(ISBLANK(I25),ISBLANK(J25)),"Introducir Meta e Resultado",IF(ISBLANK(I25),"Introducir Meta",IF(ISBLANK(J25),"Introducir Resultado",IF(J25&gt;=I25,"Meta Conseguida","Meta Non Conseguida"))))</f>
        <v>Introducir Resultado</v>
      </c>
      <c r="M25" s="398"/>
      <c r="N25" s="406"/>
      <c r="O25" s="90" t="str">
        <f>+IF(AND(ISBLANK(M25),ISBLANK(N25)),"Introducir Meta e Resultado",IF(ISBLANK(M25),"Introducir Meta",IF(ISBLANK(N25),"Introducir Resultado",IF(N25&gt;=M25,"Meta Conseguida","Meta Non Conseguida"))))</f>
        <v>Introducir Meta e Resultado</v>
      </c>
    </row>
    <row r="26" spans="1:15" ht="55.2">
      <c r="A26" s="56" t="s">
        <v>79</v>
      </c>
      <c r="B26" s="93" t="s">
        <v>200</v>
      </c>
      <c r="C26" s="93" t="s">
        <v>148</v>
      </c>
      <c r="D26" s="469" t="s">
        <v>506</v>
      </c>
      <c r="E26" s="407">
        <v>0.15</v>
      </c>
      <c r="F26" s="406">
        <v>0.05</v>
      </c>
      <c r="G26" s="90" t="str">
        <f>+IF(AND(ISBLANK(E26),ISBLANK(F26)),"Introducir Meta e Resultado",IF(ISBLANK(E26),"Introducir Meta",IF(ISBLANK(F26),"Introducir Resultado",IF(F26&lt;=E26,"Meta Conseguida","Meta Non Conseguida"))))</f>
        <v>Meta Conseguida</v>
      </c>
      <c r="H26" s="296"/>
      <c r="I26" s="407">
        <v>0.15</v>
      </c>
      <c r="J26" s="406"/>
      <c r="K26" s="90" t="str">
        <f>+IF(AND(ISBLANK(I26),ISBLANK(J26)),"Introducir Meta e Resultado",IF(ISBLANK(I26),"Introducir Meta",IF(ISBLANK(J26),"Introducir Resultado",IF(J26&lt;=I26,"Meta Conseguida","Meta Non Conseguida"))))</f>
        <v>Introducir Resultado</v>
      </c>
      <c r="M26" s="407"/>
      <c r="N26" s="406"/>
      <c r="O26" s="90" t="str">
        <f>+IF(AND(ISBLANK(M26),ISBLANK(N26)),"Introducir Meta e Resultado",IF(ISBLANK(M26),"Introducir Meta",IF(ISBLANK(N26),"Introducir Resultado",IF(N26&lt;=M26,"Meta Conseguida","Meta Non Conseguida"))))</f>
        <v>Introducir Meta e Resultado</v>
      </c>
    </row>
    <row r="27" spans="1:15" ht="69">
      <c r="A27" s="56" t="s">
        <v>80</v>
      </c>
      <c r="B27" s="93" t="s">
        <v>88</v>
      </c>
      <c r="C27" s="93" t="s">
        <v>148</v>
      </c>
      <c r="D27" s="469" t="s">
        <v>505</v>
      </c>
      <c r="E27" s="398">
        <v>0.9</v>
      </c>
      <c r="F27" s="406">
        <v>0.9375</v>
      </c>
      <c r="G27" s="90" t="str">
        <f t="shared" ref="G27:G33" si="0">+IF(AND(ISBLANK(E27),ISBLANK(F27)),"Introducir Meta e Resultado",IF(ISBLANK(E27),"Introducir Meta",IF(ISBLANK(F27),"Introducir Resultado",IF(F27&gt;=E27,"Meta Conseguida","Meta Non Conseguida"))))</f>
        <v>Meta Conseguida</v>
      </c>
      <c r="I27" s="398">
        <v>0.9</v>
      </c>
      <c r="J27" s="406"/>
      <c r="K27" s="90" t="str">
        <f>+IF(AND(ISBLANK(I27),ISBLANK(J27)),"Introducir Meta e Resultado",IF(ISBLANK(I27),"Introducir Meta",IF(ISBLANK(J27),"Introducir Resultado",IF(J27&gt;=I27,"Meta Conseguida","Meta Non Conseguida"))))</f>
        <v>Introducir Resultado</v>
      </c>
      <c r="M27" s="398"/>
      <c r="N27" s="406"/>
      <c r="O27" s="90" t="str">
        <f>+IF(AND(ISBLANK(M27),ISBLANK(N27)),"Introducir Meta e Resultado",IF(ISBLANK(M27),"Introducir Meta",IF(ISBLANK(N27),"Introducir Resultado",IF(N27&gt;=M27,"Meta Conseguida","Meta Non Conseguida"))))</f>
        <v>Introducir Meta e Resultado</v>
      </c>
    </row>
    <row r="28" spans="1:15" ht="55.2">
      <c r="A28" s="56" t="s">
        <v>81</v>
      </c>
      <c r="B28" s="93" t="s">
        <v>233</v>
      </c>
      <c r="C28" s="93" t="s">
        <v>148</v>
      </c>
      <c r="D28" s="489" t="s">
        <v>507</v>
      </c>
      <c r="E28" s="398">
        <v>0.9</v>
      </c>
      <c r="F28" s="406">
        <v>0.95578231292517002</v>
      </c>
      <c r="G28" s="90" t="str">
        <f t="shared" si="0"/>
        <v>Meta Conseguida</v>
      </c>
      <c r="I28" s="398">
        <v>0.9</v>
      </c>
      <c r="J28" s="406"/>
      <c r="K28" s="90" t="str">
        <f>+IF(AND(ISBLANK(I28),ISBLANK(J28)),"Introducir Meta e Resultado",IF(ISBLANK(I28),"Introducir Meta",IF(ISBLANK(J28),"Introducir Resultado",IF(J28&gt;=I28,"Meta Conseguida","Meta Non Conseguida"))))</f>
        <v>Introducir Resultado</v>
      </c>
      <c r="M28" s="398"/>
      <c r="N28" s="406"/>
      <c r="O28" s="90" t="str">
        <f>+IF(AND(ISBLANK(M28),ISBLANK(N28)),"Introducir Meta e Resultado",IF(ISBLANK(M28),"Introducir Meta",IF(ISBLANK(N28),"Introducir Resultado",IF(N28&gt;=M28,"Meta Conseguida","Meta Non Conseguida"))))</f>
        <v>Introducir Meta e Resultado</v>
      </c>
    </row>
    <row r="29" spans="1:15" ht="55.2">
      <c r="A29" s="56" t="s">
        <v>82</v>
      </c>
      <c r="B29" s="93" t="s">
        <v>89</v>
      </c>
      <c r="C29" s="93" t="s">
        <v>148</v>
      </c>
      <c r="D29" s="469" t="s">
        <v>508</v>
      </c>
      <c r="E29" s="398">
        <v>0.95</v>
      </c>
      <c r="F29" s="406">
        <v>1</v>
      </c>
      <c r="G29" s="90" t="str">
        <f t="shared" si="0"/>
        <v>Meta Conseguida</v>
      </c>
      <c r="I29" s="398">
        <v>0.95</v>
      </c>
      <c r="J29" s="406"/>
      <c r="K29" s="90" t="str">
        <f>+IF(AND(ISBLANK(I29),ISBLANK(J29)),"Introducir Meta e Resultado",IF(ISBLANK(I29),"Introducir Meta",IF(ISBLANK(J29),"Introducir Resultado",IF(J29&gt;=I29,"Meta Conseguida","Meta Non Conseguida"))))</f>
        <v>Introducir Resultado</v>
      </c>
      <c r="M29" s="398"/>
      <c r="N29" s="406"/>
      <c r="O29" s="90" t="str">
        <f>+IF(AND(ISBLANK(M29),ISBLANK(N29)),"Introducir Meta e Resultado",IF(ISBLANK(M29),"Introducir Meta",IF(ISBLANK(N29),"Introducir Resultado",IF(N29&gt;=M29,"Meta Conseguida","Meta Non Conseguida"))))</f>
        <v>Introducir Meta e Resultado</v>
      </c>
    </row>
    <row r="30" spans="1:15" ht="55.2">
      <c r="A30" s="56" t="s">
        <v>83</v>
      </c>
      <c r="B30" s="93" t="s">
        <v>90</v>
      </c>
      <c r="C30" s="93" t="s">
        <v>148</v>
      </c>
      <c r="D30" s="469" t="s">
        <v>509</v>
      </c>
      <c r="E30" s="398"/>
      <c r="F30" s="406">
        <v>0.95578231292517002</v>
      </c>
      <c r="G30" s="90" t="str">
        <f t="shared" si="0"/>
        <v>Introducir Meta</v>
      </c>
      <c r="I30" s="398">
        <v>0.95</v>
      </c>
      <c r="J30" s="406"/>
      <c r="K30" s="90" t="str">
        <f>+IF(AND(ISBLANK(I30),ISBLANK(J30)),"Introducir Meta e Resultado",IF(ISBLANK(I30),"Introducir Meta",IF(ISBLANK(J30),"Introducir Resultado",IF(J30&gt;=I30,"Meta Conseguida","Meta Non Conseguida"))))</f>
        <v>Introducir Resultado</v>
      </c>
      <c r="M30" s="398"/>
      <c r="N30" s="406"/>
      <c r="O30" s="90" t="str">
        <f>+IF(AND(ISBLANK(M30),ISBLANK(N30)),"Introducir Meta e Resultado",IF(ISBLANK(M30),"Introducir Meta",IF(ISBLANK(N30),"Introducir Resultado",IF(N30&gt;=M30,"Meta Conseguida","Meta Non Conseguida"))))</f>
        <v>Introducir Meta e Resultado</v>
      </c>
    </row>
    <row r="31" spans="1:15" ht="41.4">
      <c r="A31" s="56" t="s">
        <v>84</v>
      </c>
      <c r="B31" s="93" t="s">
        <v>283</v>
      </c>
      <c r="C31" s="93" t="s">
        <v>148</v>
      </c>
      <c r="D31" s="470" t="s">
        <v>180</v>
      </c>
      <c r="E31" s="408" t="s">
        <v>165</v>
      </c>
      <c r="F31" s="409" t="s">
        <v>165</v>
      </c>
      <c r="G31" s="201" t="s">
        <v>165</v>
      </c>
      <c r="I31" s="408" t="s">
        <v>165</v>
      </c>
      <c r="J31" s="409" t="s">
        <v>165</v>
      </c>
      <c r="K31" s="201" t="s">
        <v>165</v>
      </c>
      <c r="M31" s="408" t="s">
        <v>165</v>
      </c>
      <c r="N31" s="409" t="s">
        <v>165</v>
      </c>
      <c r="O31" s="201" t="s">
        <v>165</v>
      </c>
    </row>
    <row r="32" spans="1:15" ht="41.4">
      <c r="A32" s="56" t="s">
        <v>85</v>
      </c>
      <c r="B32" s="93" t="s">
        <v>334</v>
      </c>
      <c r="C32" s="93" t="s">
        <v>148</v>
      </c>
      <c r="D32" s="469" t="s">
        <v>680</v>
      </c>
      <c r="E32" s="398"/>
      <c r="F32" s="406">
        <f>+MIN(Anexos!$R$206:$R$300)</f>
        <v>0.72727272727272696</v>
      </c>
      <c r="G32" s="90" t="str">
        <f t="shared" si="0"/>
        <v>Introducir Meta</v>
      </c>
      <c r="I32" s="398">
        <v>0.8</v>
      </c>
      <c r="J32" s="406"/>
      <c r="K32" s="90" t="str">
        <f>+IF(AND(ISBLANK(I32),ISBLANK(J32)),"Introducir Meta e Resultado",IF(ISBLANK(I32),"Introducir Meta",IF(ISBLANK(J32),"Introducir Resultado",IF(J32&gt;=I32,"Meta Conseguida","Meta Non Conseguida"))))</f>
        <v>Introducir Resultado</v>
      </c>
      <c r="M32" s="398"/>
      <c r="N32" s="406">
        <f>+MIN(Anexos!$BR$206:$BR$300)</f>
        <v>0</v>
      </c>
      <c r="O32" s="90" t="str">
        <f>+IF(AND(ISBLANK(M32),ISBLANK(N32)),"Introducir Meta e Resultado",IF(ISBLANK(M32),"Introducir Meta",IF(ISBLANK(N32),"Introducir Resultado",IF(N32&gt;=M32,"Meta Conseguida","Meta Non Conseguida"))))</f>
        <v>Introducir Meta</v>
      </c>
    </row>
    <row r="33" spans="1:15" ht="55.2">
      <c r="A33" s="56" t="s">
        <v>157</v>
      </c>
      <c r="B33" s="93" t="s">
        <v>698</v>
      </c>
      <c r="C33" s="93" t="s">
        <v>148</v>
      </c>
      <c r="D33" s="469" t="s">
        <v>678</v>
      </c>
      <c r="E33" s="410"/>
      <c r="F33" s="505">
        <f>Anexos!$V$203</f>
        <v>0</v>
      </c>
      <c r="G33" s="90" t="str">
        <f t="shared" si="0"/>
        <v>Introducir Meta</v>
      </c>
      <c r="H33" s="296"/>
      <c r="I33" s="532">
        <v>0.9</v>
      </c>
      <c r="J33" s="505"/>
      <c r="K33" s="90" t="str">
        <f>+IF(AND(ISBLANK(I33),ISBLANK(J33)),"Introducir Meta e Resultado",IF(ISBLANK(I33),"Introducir Meta",IF(ISBLANK(J33),"Introducir Resultado",IF(J33&gt;=I33,"Meta Conseguida","Meta Non Conseguida"))))</f>
        <v>Introducir Resultado</v>
      </c>
      <c r="M33" s="410"/>
      <c r="N33" s="505">
        <f>Anexos!$BV$203</f>
        <v>0</v>
      </c>
      <c r="O33" s="90" t="str">
        <f>+IF(AND(ISBLANK(M33),ISBLANK(N33)),"Introducir Meta e Resultado",IF(ISBLANK(M33),"Introducir Meta",IF(ISBLANK(N33),"Introducir Resultado",IF(N33&gt;=M33,"Meta Conseguida","Meta Non Conseguida"))))</f>
        <v>Introducir Meta</v>
      </c>
    </row>
    <row r="34" spans="1:15" ht="41.4">
      <c r="A34" s="56" t="s">
        <v>158</v>
      </c>
      <c r="B34" s="93" t="s">
        <v>161</v>
      </c>
      <c r="C34" s="93" t="s">
        <v>148</v>
      </c>
      <c r="D34" s="470" t="s">
        <v>181</v>
      </c>
      <c r="E34" s="408" t="s">
        <v>165</v>
      </c>
      <c r="F34" s="409" t="s">
        <v>165</v>
      </c>
      <c r="G34" s="201" t="s">
        <v>165</v>
      </c>
      <c r="I34" s="408" t="s">
        <v>165</v>
      </c>
      <c r="J34" s="409" t="s">
        <v>165</v>
      </c>
      <c r="K34" s="201" t="s">
        <v>165</v>
      </c>
      <c r="M34" s="408" t="s">
        <v>165</v>
      </c>
      <c r="N34" s="409" t="s">
        <v>165</v>
      </c>
      <c r="O34" s="201" t="s">
        <v>165</v>
      </c>
    </row>
    <row r="35" spans="1:15" ht="27.6">
      <c r="A35" s="56" t="s">
        <v>159</v>
      </c>
      <c r="B35" s="93" t="s">
        <v>335</v>
      </c>
      <c r="C35" s="93" t="s">
        <v>148</v>
      </c>
      <c r="D35" s="469" t="s">
        <v>681</v>
      </c>
      <c r="E35" s="398"/>
      <c r="F35" s="406">
        <f>+MIN(Anexos!$Q$206:$Q$300)</f>
        <v>1</v>
      </c>
      <c r="G35" s="90" t="str">
        <f>+IF(AND(ISBLANK(E35),ISBLANK(F35)),"Introducir Meta e Resultado",IF(ISBLANK(E35),"Introducir Meta",IF(ISBLANK(F35),"Introducir Resultado",IF(F35&gt;=E35,"Meta Conseguida","Meta Non Conseguida"))))</f>
        <v>Introducir Meta</v>
      </c>
      <c r="H35" s="296"/>
      <c r="I35" s="398">
        <v>0.8</v>
      </c>
      <c r="J35" s="406"/>
      <c r="K35" s="90" t="str">
        <f>+IF(AND(ISBLANK(I35),ISBLANK(J35)),"Introducir Meta e Resultado",IF(ISBLANK(I35),"Introducir Meta",IF(ISBLANK(J35),"Introducir Resultado",IF(J35&gt;=I35,"Meta Conseguida","Meta Non Conseguida"))))</f>
        <v>Introducir Resultado</v>
      </c>
      <c r="M35" s="398"/>
      <c r="N35" s="406">
        <f>+MIN(Anexos!$BQ$206:$BQ$300)</f>
        <v>0</v>
      </c>
      <c r="O35" s="90" t="str">
        <f>+IF(AND(ISBLANK(M35),ISBLANK(N35)),"Introducir Meta e Resultado",IF(ISBLANK(M35),"Introducir Meta",IF(ISBLANK(N35),"Introducir Resultado",IF(N35&gt;=M35,"Meta Conseguida","Meta Non Conseguida"))))</f>
        <v>Introducir Meta</v>
      </c>
    </row>
    <row r="36" spans="1:15" ht="55.2">
      <c r="A36" s="57" t="s">
        <v>160</v>
      </c>
      <c r="B36" s="94" t="s">
        <v>709</v>
      </c>
      <c r="C36" s="94" t="s">
        <v>148</v>
      </c>
      <c r="D36" s="471" t="s">
        <v>679</v>
      </c>
      <c r="E36" s="410"/>
      <c r="F36" s="505">
        <f>Anexos!$U$203</f>
        <v>1</v>
      </c>
      <c r="G36" s="90" t="str">
        <f>+IF(AND(ISBLANK(E36),ISBLANK(F36)),"Introducir Meta e Resultado",IF(ISBLANK(E36),"Introducir Meta",IF(ISBLANK(F36),"Introducir Resultado",IF(F36&gt;=E36,"Meta Conseguida","Meta Non Conseguida"))))</f>
        <v>Introducir Meta</v>
      </c>
      <c r="H36" s="296"/>
      <c r="I36" s="617">
        <v>0.9</v>
      </c>
      <c r="J36" s="505"/>
      <c r="K36" s="90" t="str">
        <f>+IF(AND(ISBLANK(I36),ISBLANK(J36)),"Introducir Meta e Resultado",IF(ISBLANK(I36),"Introducir Meta",IF(ISBLANK(J36),"Introducir Resultado",IF(J36&gt;=I36,"Meta Conseguida","Meta Non Conseguida"))))</f>
        <v>Introducir Resultado</v>
      </c>
      <c r="M36" s="410"/>
      <c r="N36" s="505">
        <f>Anexos!$BU$203</f>
        <v>0</v>
      </c>
      <c r="O36" s="90" t="str">
        <f>+IF(AND(ISBLANK(M36),ISBLANK(N36)),"Introducir Meta e Resultado",IF(ISBLANK(M36),"Introducir Meta",IF(ISBLANK(N36),"Introducir Resultado",IF(N36&gt;=M36,"Meta Conseguida","Meta Non Conseguida"))))</f>
        <v>Introducir Meta</v>
      </c>
    </row>
    <row r="37" spans="1:15" ht="36">
      <c r="A37" s="105" t="s">
        <v>15</v>
      </c>
      <c r="B37" s="99" t="s">
        <v>91</v>
      </c>
      <c r="C37" s="99" t="s">
        <v>321</v>
      </c>
      <c r="D37" s="468" t="s">
        <v>361</v>
      </c>
      <c r="E37" s="440">
        <f>+COUNTA(E38:E40)</f>
        <v>3</v>
      </c>
      <c r="F37" s="441">
        <f>+COUNTIF(G38:G40,"Meta Conseguida")</f>
        <v>3</v>
      </c>
      <c r="G37" s="92" t="str">
        <f>+IF(F37=0,"Ningunha Meta Alcanzada",IF(F37&gt;=E37,"Meta Totalmente Alcanzada",IF(F37&gt;0,"Meta Parcialmente Alcanzada")))</f>
        <v>Meta Totalmente Alcanzada</v>
      </c>
      <c r="H37" s="296"/>
      <c r="I37" s="440">
        <f>+COUNTA(I38:I40)</f>
        <v>0</v>
      </c>
      <c r="J37" s="441">
        <f>+COUNTIF(K38:K40,"Meta Conseguida")</f>
        <v>0</v>
      </c>
      <c r="K37" s="92" t="str">
        <f>+IF(J37=0,"Ningunha Meta Alcanzada",IF(J37&gt;=I37,"Meta Totalmente Alcanzada",IF(J37&gt;0,"Meta Parcialmente Alcanzada")))</f>
        <v>Ningunha Meta Alcanzada</v>
      </c>
      <c r="M37" s="440">
        <f>+COUNTA(M38:M40)</f>
        <v>0</v>
      </c>
      <c r="N37" s="441">
        <f>+COUNTIF(O38:O40,"Meta Conseguida")</f>
        <v>0</v>
      </c>
      <c r="O37" s="92" t="str">
        <f>+IF(N37=0,"Ningunha Meta Alcanzada",IF(N37&gt;=M37,"Meta Totalmente Alcanzada",IF(N37&gt;0,"Meta Parcialmente Alcanzada")))</f>
        <v>Ningunha Meta Alcanzada</v>
      </c>
    </row>
    <row r="38" spans="1:15" ht="69">
      <c r="A38" s="56" t="s">
        <v>92</v>
      </c>
      <c r="B38" s="93" t="s">
        <v>168</v>
      </c>
      <c r="C38" s="93" t="s">
        <v>321</v>
      </c>
      <c r="D38" s="469" t="s">
        <v>510</v>
      </c>
      <c r="E38" s="398" t="s">
        <v>165</v>
      </c>
      <c r="F38" s="406" t="s">
        <v>165</v>
      </c>
      <c r="G38" s="90" t="str">
        <f>+IF(AND(ISBLANK(E38),ISBLANK(F38)),"Introducir Meta e Resultado",IF(ISBLANK(E38),"Introducir Meta",IF(ISBLANK(F38),"Introducir Resultado",IF(F38&gt;=E38,"Meta Conseguida","Meta Non Conseguida"))))</f>
        <v>Meta Conseguida</v>
      </c>
      <c r="I38" s="398"/>
      <c r="J38" s="406"/>
      <c r="K38" s="90" t="str">
        <f>+IF(AND(ISBLANK(I38),ISBLANK(J38)),"Introducir Meta e Resultado",IF(ISBLANK(I38),"Introducir Meta",IF(ISBLANK(J38),"Introducir Resultado",IF(J38&gt;=I38,"Meta Conseguida","Meta Non Conseguida"))))</f>
        <v>Introducir Meta e Resultado</v>
      </c>
      <c r="M38" s="398"/>
      <c r="N38" s="406"/>
      <c r="O38" s="90" t="str">
        <f>+IF(AND(ISBLANK(M38),ISBLANK(N38)),"Introducir Meta e Resultado",IF(ISBLANK(M38),"Introducir Meta",IF(ISBLANK(N38),"Introducir Resultado",IF(N38&gt;=M38,"Meta Conseguida","Meta Non Conseguida"))))</f>
        <v>Introducir Meta e Resultado</v>
      </c>
    </row>
    <row r="39" spans="1:15" ht="69">
      <c r="A39" s="56" t="s">
        <v>93</v>
      </c>
      <c r="B39" s="93" t="s">
        <v>169</v>
      </c>
      <c r="C39" s="93" t="s">
        <v>321</v>
      </c>
      <c r="D39" s="469" t="s">
        <v>510</v>
      </c>
      <c r="E39" s="398" t="s">
        <v>165</v>
      </c>
      <c r="F39" s="406" t="s">
        <v>165</v>
      </c>
      <c r="G39" s="90" t="str">
        <f>+IF(AND(ISBLANK(E39),ISBLANK(F39)),"Introducir Meta e Resultado",IF(ISBLANK(E39),"Introducir Meta",IF(ISBLANK(F39),"Introducir Resultado",IF(F39&gt;=E39,"Meta Conseguida","Meta Non Conseguida"))))</f>
        <v>Meta Conseguida</v>
      </c>
      <c r="I39" s="398"/>
      <c r="J39" s="406"/>
      <c r="K39" s="90" t="str">
        <f>+IF(AND(ISBLANK(I39),ISBLANK(J39)),"Introducir Meta e Resultado",IF(ISBLANK(I39),"Introducir Meta",IF(ISBLANK(J39),"Introducir Resultado",IF(J39&gt;=I39,"Meta Conseguida","Meta Non Conseguida"))))</f>
        <v>Introducir Meta e Resultado</v>
      </c>
      <c r="M39" s="398"/>
      <c r="N39" s="406"/>
      <c r="O39" s="90" t="str">
        <f>+IF(AND(ISBLANK(M39),ISBLANK(N39)),"Introducir Meta e Resultado",IF(ISBLANK(M39),"Introducir Meta",IF(ISBLANK(N39),"Introducir Resultado",IF(N39&gt;=M39,"Meta Conseguida","Meta Non Conseguida"))))</f>
        <v>Introducir Meta e Resultado</v>
      </c>
    </row>
    <row r="40" spans="1:15" ht="69">
      <c r="A40" s="56" t="s">
        <v>94</v>
      </c>
      <c r="B40" s="93" t="s">
        <v>170</v>
      </c>
      <c r="C40" s="93" t="s">
        <v>321</v>
      </c>
      <c r="D40" s="469" t="s">
        <v>511</v>
      </c>
      <c r="E40" s="398" t="s">
        <v>165</v>
      </c>
      <c r="F40" s="406" t="s">
        <v>165</v>
      </c>
      <c r="G40" s="90" t="str">
        <f>+IF(AND(ISBLANK(E40),ISBLANK(F40)),"Introducir Meta e Resultado",IF(ISBLANK(E40),"Introducir Meta",IF(ISBLANK(F40),"Introducir Resultado",IF(F40&gt;=E40,"Meta Conseguida","Meta Non Conseguida"))))</f>
        <v>Meta Conseguida</v>
      </c>
      <c r="I40" s="398"/>
      <c r="J40" s="406"/>
      <c r="K40" s="90" t="str">
        <f>+IF(AND(ISBLANK(I40),ISBLANK(J40)),"Introducir Meta e Resultado",IF(ISBLANK(I40),"Introducir Meta",IF(ISBLANK(J40),"Introducir Resultado",IF(J40&gt;=I40,"Meta Conseguida","Meta Non Conseguida"))))</f>
        <v>Introducir Meta e Resultado</v>
      </c>
      <c r="M40" s="398"/>
      <c r="N40" s="406"/>
      <c r="O40" s="90" t="str">
        <f>+IF(AND(ISBLANK(M40),ISBLANK(N40)),"Introducir Meta e Resultado",IF(ISBLANK(M40),"Introducir Meta",IF(ISBLANK(N40),"Introducir Resultado",IF(N40&gt;=M40,"Meta Conseguida","Meta Non Conseguida"))))</f>
        <v>Introducir Meta e Resultado</v>
      </c>
    </row>
    <row r="41" spans="1:15" ht="55.2">
      <c r="A41" s="106" t="s">
        <v>18</v>
      </c>
      <c r="B41" s="107" t="s">
        <v>39</v>
      </c>
      <c r="C41" s="107" t="s">
        <v>148</v>
      </c>
      <c r="D41" s="472" t="s">
        <v>683</v>
      </c>
      <c r="E41" s="411" t="s">
        <v>165</v>
      </c>
      <c r="F41" s="412" t="s">
        <v>165</v>
      </c>
      <c r="G41" s="95" t="str">
        <f>+IF(ISBLANK(F41),"Introducir Resultado","Indicador Completado")</f>
        <v>Indicador Completado</v>
      </c>
      <c r="H41" s="296"/>
      <c r="I41" s="411" t="s">
        <v>165</v>
      </c>
      <c r="J41" s="412"/>
      <c r="K41" s="95" t="str">
        <f>+IF(ISBLANK(J41),"Introducir Resultado","Indicador Completado")</f>
        <v>Introducir Resultado</v>
      </c>
      <c r="M41" s="411" t="s">
        <v>165</v>
      </c>
      <c r="N41" s="412"/>
      <c r="O41" s="95" t="str">
        <f>+IF(ISBLANK(N41),"Introducir Resultado","Indicador Completado")</f>
        <v>Introducir Resultado</v>
      </c>
    </row>
    <row r="42" spans="1:15" ht="27.6">
      <c r="A42" s="106" t="s">
        <v>19</v>
      </c>
      <c r="B42" s="107" t="s">
        <v>129</v>
      </c>
      <c r="C42" s="107" t="s">
        <v>11</v>
      </c>
      <c r="D42" s="473" t="s">
        <v>336</v>
      </c>
      <c r="E42" s="413" t="s">
        <v>165</v>
      </c>
      <c r="F42" s="414" t="s">
        <v>165</v>
      </c>
      <c r="G42" s="178" t="s">
        <v>165</v>
      </c>
      <c r="H42" s="296"/>
      <c r="I42" s="413" t="s">
        <v>165</v>
      </c>
      <c r="J42" s="414" t="s">
        <v>165</v>
      </c>
      <c r="K42" s="178" t="s">
        <v>165</v>
      </c>
      <c r="M42" s="413" t="s">
        <v>165</v>
      </c>
      <c r="N42" s="414" t="s">
        <v>165</v>
      </c>
      <c r="O42" s="178" t="s">
        <v>165</v>
      </c>
    </row>
    <row r="43" spans="1:15" s="53" customFormat="1" ht="18.75" customHeight="1">
      <c r="A43" s="175"/>
      <c r="B43" s="23"/>
      <c r="C43" s="23"/>
      <c r="D43" s="474"/>
      <c r="E43" s="366"/>
      <c r="F43" s="415"/>
      <c r="G43" s="27"/>
      <c r="H43" s="2"/>
      <c r="I43" s="366"/>
      <c r="J43" s="415"/>
      <c r="K43" s="27"/>
      <c r="L43" s="2"/>
      <c r="M43" s="366"/>
      <c r="N43" s="415"/>
      <c r="O43" s="27"/>
    </row>
    <row r="44" spans="1:15" ht="18.75" customHeight="1">
      <c r="A44" s="58" t="s">
        <v>20</v>
      </c>
      <c r="B44" s="37"/>
      <c r="C44" s="37"/>
      <c r="D44" s="475"/>
      <c r="E44" s="368"/>
      <c r="F44" s="368"/>
      <c r="G44" s="39"/>
      <c r="H44" s="53"/>
      <c r="I44" s="368"/>
      <c r="J44" s="368"/>
      <c r="K44" s="39"/>
      <c r="L44" s="53"/>
      <c r="M44" s="368"/>
      <c r="N44" s="368"/>
      <c r="O44" s="39"/>
    </row>
    <row r="45" spans="1:15" ht="16.5" customHeight="1">
      <c r="A45" s="175"/>
      <c r="B45" s="176"/>
      <c r="C45" s="176"/>
      <c r="D45" s="476"/>
      <c r="E45" s="415"/>
      <c r="F45" s="415"/>
      <c r="G45" s="27"/>
      <c r="I45" s="415"/>
      <c r="J45" s="415"/>
      <c r="K45" s="27"/>
      <c r="M45" s="415"/>
      <c r="N45" s="415"/>
      <c r="O45" s="27"/>
    </row>
    <row r="46" spans="1:15" ht="36">
      <c r="A46" s="105" t="s">
        <v>130</v>
      </c>
      <c r="B46" s="99" t="s">
        <v>337</v>
      </c>
      <c r="C46" s="99" t="s">
        <v>44</v>
      </c>
      <c r="D46" s="477" t="s">
        <v>362</v>
      </c>
      <c r="E46" s="442">
        <f>+COUNTA(E47:E51)</f>
        <v>4</v>
      </c>
      <c r="F46" s="441">
        <f>+COUNTIF(G47:G51,"Meta Conseguida")</f>
        <v>2</v>
      </c>
      <c r="G46" s="92" t="str">
        <f>+IF(F46=0,"Ningunha Meta Alcanzada",IF(F46&gt;=E46,"Meta Totalmente Alcanzada",IF(F46&gt;0,"Meta Parcialmente Alcanzada")))</f>
        <v>Meta Parcialmente Alcanzada</v>
      </c>
      <c r="H46" s="296"/>
      <c r="I46" s="442">
        <f>+COUNTA(I47:I51)</f>
        <v>5</v>
      </c>
      <c r="J46" s="441">
        <f>+COUNTIF(K47:K51,"Meta Conseguida")</f>
        <v>0</v>
      </c>
      <c r="K46" s="92" t="str">
        <f>+IF(J46=0,"Ningunha Meta Alcanzada",IF(J46&gt;=I46,"Meta Totalmente Alcanzada",IF(J46&gt;0,"Meta Parcialmente Alcanzada")))</f>
        <v>Ningunha Meta Alcanzada</v>
      </c>
      <c r="M46" s="442">
        <f>+COUNTA(M47:M51)</f>
        <v>0</v>
      </c>
      <c r="N46" s="441">
        <f>+COUNTIF(O47:O51,"Meta Conseguida")</f>
        <v>0</v>
      </c>
      <c r="O46" s="92" t="str">
        <f>+IF(N46=0,"Ningunha Meta Alcanzada",IF(N46&gt;=M46,"Meta Totalmente Alcanzada",IF(N46&gt;0,"Meta Parcialmente Alcanzada")))</f>
        <v>Ningunha Meta Alcanzada</v>
      </c>
    </row>
    <row r="47" spans="1:15" ht="82.8">
      <c r="A47" s="59" t="s">
        <v>131</v>
      </c>
      <c r="B47" s="93" t="s">
        <v>208</v>
      </c>
      <c r="C47" s="93" t="s">
        <v>44</v>
      </c>
      <c r="D47" s="478" t="s">
        <v>512</v>
      </c>
      <c r="E47" s="506">
        <v>3</v>
      </c>
      <c r="F47" s="507">
        <v>2.2577319587628866</v>
      </c>
      <c r="G47" s="90" t="str">
        <f>+IF(AND(ISBLANK(E47),ISBLANK(F47)),"Introducir Meta e Resultado",IF(ISBLANK(E47),"Introducir Meta",IF(ISBLANK(F47),"Introducir Resultado",IF(F47&gt;=E47,"Meta Conseguida","Meta Non Conseguida"))))</f>
        <v>Meta Non Conseguida</v>
      </c>
      <c r="H47" s="296"/>
      <c r="I47" s="506">
        <v>3</v>
      </c>
      <c r="J47" s="381"/>
      <c r="K47" s="90" t="str">
        <f>+IF(AND(ISBLANK(I47),ISBLANK(J47)),"Introducir Meta e Resultado",IF(ISBLANK(I47),"Introducir Meta",IF(ISBLANK(J47),"Introducir Resultado",IF(J47&gt;=I47,"Meta Conseguida","Meta Non Conseguida"))))</f>
        <v>Introducir Resultado</v>
      </c>
      <c r="M47" s="380"/>
      <c r="N47" s="381"/>
      <c r="O47" s="90" t="str">
        <f>+IF(AND(ISBLANK(M47),ISBLANK(N47)),"Introducir Meta e Resultado",IF(ISBLANK(M47),"Introducir Meta",IF(ISBLANK(N47),"Introducir Resultado",IF(N47&gt;=M47,"Meta Conseguida","Meta Non Conseguida"))))</f>
        <v>Introducir Meta e Resultado</v>
      </c>
    </row>
    <row r="48" spans="1:15" ht="110.4">
      <c r="A48" s="59" t="s">
        <v>132</v>
      </c>
      <c r="B48" s="93" t="s">
        <v>199</v>
      </c>
      <c r="C48" s="93" t="s">
        <v>44</v>
      </c>
      <c r="D48" s="478" t="s">
        <v>513</v>
      </c>
      <c r="E48" s="508">
        <v>3</v>
      </c>
      <c r="F48" s="507">
        <v>4.5559006211180124</v>
      </c>
      <c r="G48" s="90" t="str">
        <f>+IF(AND(ISBLANK(E48),ISBLANK(F48)),"Introducir Meta e Resultado",IF(ISBLANK(E48),"Introducir Meta",IF(ISBLANK(F48),"Introducir Resultado",IF(F48&gt;=E48,"Meta Conseguida","Meta Non Conseguida"))))</f>
        <v>Meta Conseguida</v>
      </c>
      <c r="H48" s="296"/>
      <c r="I48" s="508">
        <v>3</v>
      </c>
      <c r="J48" s="381"/>
      <c r="K48" s="90" t="str">
        <f>+IF(AND(ISBLANK(I48),ISBLANK(J48)),"Introducir Meta e Resultado",IF(ISBLANK(I48),"Introducir Meta",IF(ISBLANK(J48),"Introducir Resultado",IF(J48&gt;=I48,"Meta Conseguida","Meta Non Conseguida"))))</f>
        <v>Introducir Resultado</v>
      </c>
      <c r="M48" s="417"/>
      <c r="N48" s="381"/>
      <c r="O48" s="90" t="str">
        <f>+IF(AND(ISBLANK(M48),ISBLANK(N48)),"Introducir Meta e Resultado",IF(ISBLANK(M48),"Introducir Meta",IF(ISBLANK(N48),"Introducir Resultado",IF(N48&gt;=M48,"Meta Conseguida","Meta Non Conseguida"))))</f>
        <v>Introducir Meta e Resultado</v>
      </c>
    </row>
    <row r="49" spans="1:15" ht="82.8">
      <c r="A49" s="59" t="s">
        <v>133</v>
      </c>
      <c r="B49" s="93" t="s">
        <v>338</v>
      </c>
      <c r="C49" s="93" t="s">
        <v>44</v>
      </c>
      <c r="D49" s="478" t="s">
        <v>514</v>
      </c>
      <c r="E49" s="508">
        <v>3.5</v>
      </c>
      <c r="F49" s="507">
        <v>3.2771084337349397</v>
      </c>
      <c r="G49" s="90" t="str">
        <f>+IF(AND(ISBLANK(E49),ISBLANK(F49)),"Introducir Meta e Resultado",IF(ISBLANK(E49),"Introducir Meta",IF(ISBLANK(F49),"Introducir Resultado",IF(F49&gt;=E49,"Meta Conseguida","Meta Non Conseguida"))))</f>
        <v>Meta Non Conseguida</v>
      </c>
      <c r="H49" s="296"/>
      <c r="I49" s="508">
        <v>3.5</v>
      </c>
      <c r="J49" s="381"/>
      <c r="K49" s="90" t="str">
        <f>+IF(AND(ISBLANK(I49),ISBLANK(J49)),"Introducir Meta e Resultado",IF(ISBLANK(I49),"Introducir Meta",IF(ISBLANK(J49),"Introducir Resultado",IF(J49&gt;=I49,"Meta Conseguida","Meta Non Conseguida"))))</f>
        <v>Introducir Resultado</v>
      </c>
      <c r="M49" s="417"/>
      <c r="N49" s="381"/>
      <c r="O49" s="90" t="str">
        <f>+IF(AND(ISBLANK(M49),ISBLANK(N49)),"Introducir Meta e Resultado",IF(ISBLANK(M49),"Introducir Meta",IF(ISBLANK(N49),"Introducir Resultado",IF(N49&gt;=M49,"Meta Conseguida","Meta Non Conseguida"))))</f>
        <v>Introducir Meta e Resultado</v>
      </c>
    </row>
    <row r="50" spans="1:15" ht="110.4">
      <c r="A50" s="59" t="s">
        <v>134</v>
      </c>
      <c r="B50" s="93" t="s">
        <v>389</v>
      </c>
      <c r="C50" s="93" t="s">
        <v>44</v>
      </c>
      <c r="D50" s="479" t="s">
        <v>515</v>
      </c>
      <c r="E50" s="508"/>
      <c r="F50" s="507">
        <v>3.8</v>
      </c>
      <c r="G50" s="90" t="str">
        <f>+IF(AND(ISBLANK(E50),ISBLANK(F50)),"Introducir Meta e Resultado",IF(ISBLANK(E50),"Introducir Meta",IF(ISBLANK(F50),"Introducir Resultado",IF(F50&gt;=E50,"Meta Conseguida","Meta Non Conseguida"))))</f>
        <v>Introducir Meta</v>
      </c>
      <c r="H50" s="296"/>
      <c r="I50" s="417">
        <v>3.5</v>
      </c>
      <c r="J50" s="381"/>
      <c r="K50" s="90" t="str">
        <f>+IF(AND(ISBLANK(I50),ISBLANK(J50)),"Introducir Meta e Resultado",IF(ISBLANK(I50),"Introducir Meta",IF(ISBLANK(J50),"Introducir Resultado",IF(J50&gt;=I50,"Meta Conseguida","Meta Non Conseguida"))))</f>
        <v>Introducir Resultado</v>
      </c>
      <c r="M50" s="417"/>
      <c r="N50" s="381"/>
      <c r="O50" s="90" t="str">
        <f>+IF(AND(ISBLANK(M50),ISBLANK(N50)),"Introducir Meta e Resultado",IF(ISBLANK(M50),"Introducir Meta",IF(ISBLANK(N50),"Introducir Resultado",IF(N50&gt;=M50,"Meta Conseguida","Meta Non Conseguida"))))</f>
        <v>Introducir Meta e Resultado</v>
      </c>
    </row>
    <row r="51" spans="1:15" ht="82.8">
      <c r="A51" s="60" t="s">
        <v>498</v>
      </c>
      <c r="B51" s="94" t="s">
        <v>499</v>
      </c>
      <c r="C51" s="94" t="s">
        <v>44</v>
      </c>
      <c r="D51" s="479" t="s">
        <v>516</v>
      </c>
      <c r="E51" s="509">
        <v>3</v>
      </c>
      <c r="F51" s="510" t="s">
        <v>500</v>
      </c>
      <c r="G51" s="91" t="str">
        <f>+IF(AND(ISBLANK(E51),ISBLANK(F51)),"Introducir Meta e Resultado",IF(ISBLANK(E51),"Introducir Meta",IF(ISBLANK(F51),"Introducir Resultado",IF(F51&gt;=E51,"Meta Conseguida","Meta Non Conseguida"))))</f>
        <v>Meta Conseguida</v>
      </c>
      <c r="H51" s="296"/>
      <c r="I51" s="418">
        <v>3.5</v>
      </c>
      <c r="J51" s="384"/>
      <c r="K51" s="91" t="str">
        <f>+IF(AND(ISBLANK(I51),ISBLANK(J51)),"Introducir Meta e Resultado",IF(ISBLANK(I51),"Introducir Meta",IF(ISBLANK(J51),"Introducir Resultado",IF(J51&gt;=I51,"Meta Conseguida","Meta Non Conseguida"))))</f>
        <v>Introducir Resultado</v>
      </c>
      <c r="M51" s="418"/>
      <c r="N51" s="384"/>
      <c r="O51" s="91" t="str">
        <f>+IF(AND(ISBLANK(M51),ISBLANK(N51)),"Introducir Meta e Resultado",IF(ISBLANK(M51),"Introducir Meta",IF(ISBLANK(N51),"Introducir Resultado",IF(N51&gt;=M51,"Meta Conseguida","Meta Non Conseguida"))))</f>
        <v>Introducir Meta e Resultado</v>
      </c>
    </row>
    <row r="52" spans="1:15" ht="55.2">
      <c r="A52" s="106" t="s">
        <v>97</v>
      </c>
      <c r="B52" s="107" t="s">
        <v>40</v>
      </c>
      <c r="C52" s="107" t="s">
        <v>148</v>
      </c>
      <c r="D52" s="472" t="s">
        <v>517</v>
      </c>
      <c r="E52" s="533">
        <v>0.15</v>
      </c>
      <c r="F52" s="515">
        <v>0.05</v>
      </c>
      <c r="G52" s="95" t="str">
        <f>+IF(AND(ISBLANK(E52),ISBLANK(F52)),"Introducir Meta e Resultado",IF(ISBLANK(E52),"Introducir Meta",IF(ISBLANK(F52),"Introducir Resultado",IF(F52&lt;=E52,"Meta Conseguida","Meta Non Conseguida"))))</f>
        <v>Meta Conseguida</v>
      </c>
      <c r="H52" s="296"/>
      <c r="I52" s="419">
        <v>0.15</v>
      </c>
      <c r="J52" s="365"/>
      <c r="K52" s="95" t="str">
        <f>+IF(AND(ISBLANK(I52),ISBLANK(J52)),"Introducir Meta e Resultado",IF(ISBLANK(I52),"Introducir Meta",IF(ISBLANK(J52),"Introducir Resultado",IF(J52&lt;=I52,"Meta Conseguida","Meta Non Conseguida"))))</f>
        <v>Introducir Resultado</v>
      </c>
      <c r="M52" s="419"/>
      <c r="N52" s="365"/>
      <c r="O52" s="95" t="str">
        <f>+IF(AND(ISBLANK(M52),ISBLANK(N52)),"Introducir Meta e Resultado",IF(ISBLANK(M52),"Introducir Meta",IF(ISBLANK(N52),"Introducir Resultado",IF(N52&lt;=M52,"Meta Conseguida","Meta Non Conseguida"))))</f>
        <v>Introducir Meta e Resultado</v>
      </c>
    </row>
    <row r="53" spans="1:15" ht="55.2">
      <c r="A53" s="106" t="s">
        <v>98</v>
      </c>
      <c r="B53" s="107" t="s">
        <v>41</v>
      </c>
      <c r="C53" s="107" t="s">
        <v>148</v>
      </c>
      <c r="D53" s="472" t="s">
        <v>518</v>
      </c>
      <c r="E53" s="533"/>
      <c r="F53" s="515">
        <v>0</v>
      </c>
      <c r="G53" s="95" t="str">
        <f>+IF(AND(ISBLANK(E53),ISBLANK(F53)),"Introducir Meta e Resultado",IF(ISBLANK(E53),"Introducir Meta",IF(ISBLANK(F53),"Introducir Resultado",IF(F53&lt;=E53,"Meta Conseguida","Meta Non Conseguida"))))</f>
        <v>Introducir Meta</v>
      </c>
      <c r="H53" s="296"/>
      <c r="I53" s="419">
        <v>0.03</v>
      </c>
      <c r="J53" s="365"/>
      <c r="K53" s="95" t="str">
        <f>+IF(AND(ISBLANK(I53),ISBLANK(J53)),"Introducir Meta e Resultado",IF(ISBLANK(I53),"Introducir Meta",IF(ISBLANK(J53),"Introducir Resultado",IF(J53&lt;=I53,"Meta Conseguida","Meta Non Conseguida"))))</f>
        <v>Introducir Resultado</v>
      </c>
      <c r="M53" s="419"/>
      <c r="N53" s="365"/>
      <c r="O53" s="95" t="str">
        <f>+IF(AND(ISBLANK(M53),ISBLANK(N53)),"Introducir Meta e Resultado",IF(ISBLANK(M53),"Introducir Meta",IF(ISBLANK(N53),"Introducir Resultado",IF(N53&lt;=M53,"Meta Conseguida","Meta Non Conseguida"))))</f>
        <v>Introducir Meta e Resultado</v>
      </c>
    </row>
    <row r="54" spans="1:15" ht="36">
      <c r="A54" s="105" t="s">
        <v>99</v>
      </c>
      <c r="B54" s="99" t="s">
        <v>21</v>
      </c>
      <c r="C54" s="99" t="s">
        <v>22</v>
      </c>
      <c r="D54" s="477" t="s">
        <v>363</v>
      </c>
      <c r="E54" s="516">
        <f>+COUNTA(E55:E58)</f>
        <v>2</v>
      </c>
      <c r="F54" s="517">
        <f>+COUNTIF(G55:G58,"Meta Conseguida")</f>
        <v>1</v>
      </c>
      <c r="G54" s="89" t="str">
        <f>+IF(F54=0,"Ningunha Meta Alcanzada",IF(F54&gt;=E54,"Meta Totalmente Alcanzada",IF(F54&gt;0,"Meta Parcialmente Alcanzada")))</f>
        <v>Meta Parcialmente Alcanzada</v>
      </c>
      <c r="H54" s="296"/>
      <c r="I54" s="442">
        <f>+COUNTA(I55:I58)</f>
        <v>4</v>
      </c>
      <c r="J54" s="441">
        <f>+COUNTIF(K55:K58,"Meta Conseguida")</f>
        <v>0</v>
      </c>
      <c r="K54" s="89" t="str">
        <f>+IF(J54=0,"Ningunha Meta Alcanzada",IF(J54&gt;=I54,"Meta Totalmente Alcanzada",IF(J54&gt;0,"Meta Parcialmente Alcanzada")))</f>
        <v>Ningunha Meta Alcanzada</v>
      </c>
      <c r="M54" s="442">
        <f>+COUNTA(M55:M58)</f>
        <v>0</v>
      </c>
      <c r="N54" s="441">
        <f>+COUNTIF(O55:O58,"Meta Conseguida")</f>
        <v>0</v>
      </c>
      <c r="O54" s="89" t="str">
        <f>+IF(N54=0,"Ningunha Meta Alcanzada",IF(N54&gt;=M54,"Meta Totalmente Alcanzada",IF(N54&gt;0,"Meta Parcialmente Alcanzada")))</f>
        <v>Ningunha Meta Alcanzada</v>
      </c>
    </row>
    <row r="55" spans="1:15" ht="82.8">
      <c r="A55" s="59" t="s">
        <v>113</v>
      </c>
      <c r="B55" s="93" t="s">
        <v>207</v>
      </c>
      <c r="C55" s="93" t="s">
        <v>22</v>
      </c>
      <c r="D55" s="478" t="s">
        <v>519</v>
      </c>
      <c r="E55" s="506">
        <v>3.5</v>
      </c>
      <c r="F55" s="507">
        <v>3.1</v>
      </c>
      <c r="G55" s="90" t="str">
        <f t="shared" ref="G55:G63" si="1">+IF(AND(ISBLANK(E55),ISBLANK(F55)),"Introducir Meta e Resultado",IF(ISBLANK(E55),"Introducir Meta",IF(ISBLANK(F55),"Introducir Resultado",IF(F55&gt;=E55,"Meta Conseguida","Meta Non Conseguida"))))</f>
        <v>Meta Non Conseguida</v>
      </c>
      <c r="H55" s="296"/>
      <c r="I55" s="506">
        <v>3.5</v>
      </c>
      <c r="J55" s="381"/>
      <c r="K55" s="90" t="str">
        <f>+IF(AND(ISBLANK(I55),ISBLANK(J55)),"Introducir Meta e Resultado",IF(ISBLANK(I55),"Introducir Meta",IF(ISBLANK(J55),"Introducir Resultado",IF(J55&gt;=I55,"Meta Conseguida","Meta Non Conseguida"))))</f>
        <v>Introducir Resultado</v>
      </c>
      <c r="M55" s="420"/>
      <c r="N55" s="381"/>
      <c r="O55" s="90" t="str">
        <f>+IF(AND(ISBLANK(M55),ISBLANK(N55)),"Introducir Meta e Resultado",IF(ISBLANK(M55),"Introducir Meta",IF(ISBLANK(N55),"Introducir Resultado",IF(N55&gt;=M55,"Meta Conseguida","Meta Non Conseguida"))))</f>
        <v>Introducir Meta e Resultado</v>
      </c>
    </row>
    <row r="56" spans="1:15" ht="110.4">
      <c r="A56" s="59" t="s">
        <v>114</v>
      </c>
      <c r="B56" s="93" t="s">
        <v>198</v>
      </c>
      <c r="C56" s="93" t="s">
        <v>22</v>
      </c>
      <c r="D56" s="478" t="s">
        <v>520</v>
      </c>
      <c r="E56" s="506">
        <v>4</v>
      </c>
      <c r="F56" s="507">
        <v>4.5909090909090908</v>
      </c>
      <c r="G56" s="90" t="str">
        <f t="shared" si="1"/>
        <v>Meta Conseguida</v>
      </c>
      <c r="H56" s="296"/>
      <c r="I56" s="506">
        <v>4</v>
      </c>
      <c r="J56" s="381"/>
      <c r="K56" s="90" t="str">
        <f>+IF(AND(ISBLANK(I56),ISBLANK(J56)),"Introducir Meta e Resultado",IF(ISBLANK(I56),"Introducir Meta",IF(ISBLANK(J56),"Introducir Resultado",IF(J56&gt;=I56,"Meta Conseguida","Meta Non Conseguida"))))</f>
        <v>Introducir Resultado</v>
      </c>
      <c r="M56" s="420"/>
      <c r="N56" s="381"/>
      <c r="O56" s="90" t="str">
        <f>+IF(AND(ISBLANK(M56),ISBLANK(N56)),"Introducir Meta e Resultado",IF(ISBLANK(M56),"Introducir Meta",IF(ISBLANK(N56),"Introducir Resultado",IF(N56&gt;=M56,"Meta Conseguida","Meta Non Conseguida"))))</f>
        <v>Introducir Meta e Resultado</v>
      </c>
    </row>
    <row r="57" spans="1:15" ht="82.8">
      <c r="A57" s="59" t="s">
        <v>115</v>
      </c>
      <c r="B57" s="93" t="s">
        <v>201</v>
      </c>
      <c r="C57" s="93" t="s">
        <v>22</v>
      </c>
      <c r="D57" s="478" t="s">
        <v>521</v>
      </c>
      <c r="E57" s="508"/>
      <c r="F57" s="507">
        <v>3.4333333333333331</v>
      </c>
      <c r="G57" s="90" t="str">
        <f t="shared" si="1"/>
        <v>Introducir Meta</v>
      </c>
      <c r="H57" s="296"/>
      <c r="I57" s="421">
        <v>3.5</v>
      </c>
      <c r="J57" s="381"/>
      <c r="K57" s="90" t="str">
        <f>+IF(AND(ISBLANK(I57),ISBLANK(J57)),"Introducir Meta e Resultado",IF(ISBLANK(I57),"Introducir Meta",IF(ISBLANK(J57),"Introducir Resultado",IF(J57&gt;=I57,"Meta Conseguida","Meta Non Conseguida"))))</f>
        <v>Introducir Resultado</v>
      </c>
      <c r="M57" s="421"/>
      <c r="N57" s="381"/>
      <c r="O57" s="90" t="str">
        <f>+IF(AND(ISBLANK(M57),ISBLANK(N57)),"Introducir Meta e Resultado",IF(ISBLANK(M57),"Introducir Meta",IF(ISBLANK(N57),"Introducir Resultado",IF(N57&gt;=M57,"Meta Conseguida","Meta Non Conseguida"))))</f>
        <v>Introducir Meta e Resultado</v>
      </c>
    </row>
    <row r="58" spans="1:15" ht="110.4">
      <c r="A58" s="60" t="s">
        <v>339</v>
      </c>
      <c r="B58" s="93" t="s">
        <v>390</v>
      </c>
      <c r="C58" s="94" t="s">
        <v>22</v>
      </c>
      <c r="D58" s="478" t="s">
        <v>522</v>
      </c>
      <c r="E58" s="509"/>
      <c r="F58" s="507">
        <v>3.75</v>
      </c>
      <c r="G58" s="91" t="str">
        <f t="shared" si="1"/>
        <v>Introducir Meta</v>
      </c>
      <c r="H58" s="296"/>
      <c r="I58" s="422">
        <v>3.5</v>
      </c>
      <c r="J58" s="381"/>
      <c r="K58" s="91" t="str">
        <f>+IF(AND(ISBLANK(I58),ISBLANK(J58)),"Introducir Meta e Resultado",IF(ISBLANK(I58),"Introducir Meta",IF(ISBLANK(J58),"Introducir Resultado",IF(J58&gt;=I58,"Meta Conseguida","Meta Non Conseguida"))))</f>
        <v>Introducir Resultado</v>
      </c>
      <c r="M58" s="422"/>
      <c r="N58" s="381"/>
      <c r="O58" s="91" t="str">
        <f>+IF(AND(ISBLANK(M58),ISBLANK(N58)),"Introducir Meta e Resultado",IF(ISBLANK(M58),"Introducir Meta",IF(ISBLANK(N58),"Introducir Resultado",IF(N58&gt;=M58,"Meta Conseguida","Meta Non Conseguida"))))</f>
        <v>Introducir Meta e Resultado</v>
      </c>
    </row>
    <row r="59" spans="1:15" ht="36">
      <c r="A59" s="105" t="s">
        <v>100</v>
      </c>
      <c r="B59" s="99" t="s">
        <v>340</v>
      </c>
      <c r="C59" s="99" t="s">
        <v>23</v>
      </c>
      <c r="D59" s="477" t="s">
        <v>391</v>
      </c>
      <c r="E59" s="518">
        <f>+COUNTA(E60:E63)</f>
        <v>2</v>
      </c>
      <c r="F59" s="517">
        <f>+COUNTIF(G60:G63,"Meta Conseguida")</f>
        <v>1</v>
      </c>
      <c r="G59" s="92" t="str">
        <f>+IF(F59=0,"Ningunha Meta Alcanzada",IF(F59=E59,"Meta Totalmente Alcanzada",IF(F59&gt;0,"Meta Parcialmente Alcanzada")))</f>
        <v>Meta Parcialmente Alcanzada</v>
      </c>
      <c r="H59" s="444"/>
      <c r="I59" s="443">
        <f>+COUNTA(I60:I63)</f>
        <v>4</v>
      </c>
      <c r="J59" s="441">
        <f>+COUNTIF(K60:K63,"Meta Conseguida")</f>
        <v>0</v>
      </c>
      <c r="K59" s="92" t="str">
        <f>+IF(J59=0,"Ningunha Meta Alcanzada",IF(J59=I59,"Meta Totalmente Alcanzada",IF(J59&gt;0,"Meta Parcialmente Alcanzada")))</f>
        <v>Ningunha Meta Alcanzada</v>
      </c>
      <c r="M59" s="443">
        <f>+COUNTA(M60:M63)</f>
        <v>0</v>
      </c>
      <c r="N59" s="441">
        <f>+COUNTIF(O60:O63,"Meta Conseguida")</f>
        <v>0</v>
      </c>
      <c r="O59" s="92" t="str">
        <f>+IF(N59=0,"Ningunha Meta Alcanzada",IF(N59=M59,"Meta Totalmente Alcanzada",IF(N59&gt;0,"Meta Parcialmente Alcanzada")))</f>
        <v>Ningunha Meta Alcanzada</v>
      </c>
    </row>
    <row r="60" spans="1:15" ht="82.8">
      <c r="A60" s="59" t="s">
        <v>116</v>
      </c>
      <c r="B60" s="93" t="s">
        <v>206</v>
      </c>
      <c r="C60" s="93" t="s">
        <v>23</v>
      </c>
      <c r="D60" s="478" t="s">
        <v>523</v>
      </c>
      <c r="E60" s="506">
        <v>3.5</v>
      </c>
      <c r="F60" s="507">
        <v>1.2</v>
      </c>
      <c r="G60" s="90" t="str">
        <f t="shared" si="1"/>
        <v>Meta Non Conseguida</v>
      </c>
      <c r="H60" s="296"/>
      <c r="I60" s="506">
        <v>3.5</v>
      </c>
      <c r="J60" s="423"/>
      <c r="K60" s="90" t="str">
        <f>+IF(AND(ISBLANK(I60),ISBLANK(J60)),"Introducir Meta e Resultado",IF(ISBLANK(I60),"Introducir Meta",IF(ISBLANK(J60),"Introducir Resultado",IF(J60&gt;=I60,"Meta Conseguida","Meta Non Conseguida"))))</f>
        <v>Introducir Resultado</v>
      </c>
      <c r="M60" s="420"/>
      <c r="N60" s="423"/>
      <c r="O60" s="90" t="str">
        <f>+IF(AND(ISBLANK(M60),ISBLANK(N60)),"Introducir Meta e Resultado",IF(ISBLANK(M60),"Introducir Meta",IF(ISBLANK(N60),"Introducir Resultado",IF(N60&gt;=M60,"Meta Conseguida","Meta Non Conseguida"))))</f>
        <v>Introducir Meta e Resultado</v>
      </c>
    </row>
    <row r="61" spans="1:15" ht="82.8">
      <c r="A61" s="59" t="s">
        <v>117</v>
      </c>
      <c r="B61" s="93" t="s">
        <v>376</v>
      </c>
      <c r="C61" s="93" t="s">
        <v>23</v>
      </c>
      <c r="D61" s="478" t="s">
        <v>524</v>
      </c>
      <c r="E61" s="506">
        <v>3.7</v>
      </c>
      <c r="F61" s="507">
        <v>4.5909090909090908</v>
      </c>
      <c r="G61" s="90" t="str">
        <f t="shared" si="1"/>
        <v>Meta Conseguida</v>
      </c>
      <c r="H61" s="296"/>
      <c r="I61" s="506">
        <v>3.7</v>
      </c>
      <c r="J61" s="423"/>
      <c r="K61" s="90" t="str">
        <f>+IF(AND(ISBLANK(I61),ISBLANK(J61)),"Introducir Meta e Resultado",IF(ISBLANK(I61),"Introducir Meta",IF(ISBLANK(J61),"Introducir Resultado",IF(J61&gt;=I61,"Meta Conseguida","Meta Non Conseguida"))))</f>
        <v>Introducir Resultado</v>
      </c>
      <c r="M61" s="420"/>
      <c r="N61" s="423"/>
      <c r="O61" s="90" t="str">
        <f>+IF(AND(ISBLANK(M61),ISBLANK(N61)),"Introducir Meta e Resultado",IF(ISBLANK(M61),"Introducir Meta",IF(ISBLANK(N61),"Introducir Resultado",IF(N61&gt;=M61,"Meta Conseguida","Meta Non Conseguida"))))</f>
        <v>Introducir Meta e Resultado</v>
      </c>
    </row>
    <row r="62" spans="1:15" ht="82.8">
      <c r="A62" s="59" t="s">
        <v>342</v>
      </c>
      <c r="B62" s="93" t="s">
        <v>341</v>
      </c>
      <c r="C62" s="93" t="s">
        <v>23</v>
      </c>
      <c r="D62" s="478" t="s">
        <v>525</v>
      </c>
      <c r="E62" s="506"/>
      <c r="F62" s="507">
        <v>3.1</v>
      </c>
      <c r="G62" s="90" t="str">
        <f t="shared" si="1"/>
        <v>Introducir Meta</v>
      </c>
      <c r="H62" s="296"/>
      <c r="I62" s="420">
        <v>3.5</v>
      </c>
      <c r="J62" s="423"/>
      <c r="K62" s="90" t="str">
        <f>+IF(AND(ISBLANK(I62),ISBLANK(J62)),"Introducir Meta e Resultado",IF(ISBLANK(I62),"Introducir Meta",IF(ISBLANK(J62),"Introducir Resultado",IF(J62&gt;=I62,"Meta Conseguida","Meta Non Conseguida"))))</f>
        <v>Introducir Resultado</v>
      </c>
      <c r="M62" s="420"/>
      <c r="N62" s="423"/>
      <c r="O62" s="90" t="str">
        <f>+IF(AND(ISBLANK(M62),ISBLANK(N62)),"Introducir Meta e Resultado",IF(ISBLANK(M62),"Introducir Meta",IF(ISBLANK(N62),"Introducir Resultado",IF(N62&gt;=M62,"Meta Conseguida","Meta Non Conseguida"))))</f>
        <v>Introducir Meta e Resultado</v>
      </c>
    </row>
    <row r="63" spans="1:15" ht="82.8">
      <c r="A63" s="60" t="s">
        <v>377</v>
      </c>
      <c r="B63" s="93" t="s">
        <v>343</v>
      </c>
      <c r="C63" s="94" t="s">
        <v>23</v>
      </c>
      <c r="D63" s="479" t="s">
        <v>526</v>
      </c>
      <c r="E63" s="506"/>
      <c r="F63" s="507">
        <v>2.5</v>
      </c>
      <c r="G63" s="91" t="str">
        <f t="shared" si="1"/>
        <v>Introducir Meta</v>
      </c>
      <c r="H63" s="296"/>
      <c r="I63" s="420">
        <v>3.5</v>
      </c>
      <c r="J63" s="423"/>
      <c r="K63" s="91" t="str">
        <f>+IF(AND(ISBLANK(I63),ISBLANK(J63)),"Introducir Meta e Resultado",IF(ISBLANK(I63),"Introducir Meta",IF(ISBLANK(J63),"Introducir Resultado",IF(J63&gt;=I63,"Meta Conseguida","Meta Non Conseguida"))))</f>
        <v>Introducir Resultado</v>
      </c>
      <c r="M63" s="420"/>
      <c r="N63" s="423"/>
      <c r="O63" s="91" t="str">
        <f>+IF(AND(ISBLANK(M63),ISBLANK(N63)),"Introducir Meta e Resultado",IF(ISBLANK(M63),"Introducir Meta",IF(ISBLANK(N63),"Introducir Resultado",IF(N63&gt;=M63,"Meta Conseguida","Meta Non Conseguida"))))</f>
        <v>Introducir Meta e Resultado</v>
      </c>
    </row>
    <row r="64" spans="1:15" ht="41.4">
      <c r="A64" s="106" t="s">
        <v>152</v>
      </c>
      <c r="B64" s="107" t="s">
        <v>226</v>
      </c>
      <c r="C64" s="98" t="s">
        <v>24</v>
      </c>
      <c r="D64" s="463" t="s">
        <v>344</v>
      </c>
      <c r="E64" s="519"/>
      <c r="F64" s="515"/>
      <c r="G64" s="89" t="str">
        <f>+IF(AND(ISBLANK(E64),ISBLANK(F64)),"Introducir Meta e Resultado",IF(ISBLANK(E64),"Introducir Meta",IF(ISBLANK(F64),"Introducir Resultado",IF(F64&gt;=E64,"Meta Conseguida","Meta Non Conseguida"))))</f>
        <v>Introducir Meta e Resultado</v>
      </c>
      <c r="H64" s="298"/>
      <c r="I64" s="385"/>
      <c r="J64" s="365"/>
      <c r="K64" s="89" t="str">
        <f>+IF(AND(ISBLANK(I64),ISBLANK(J64)),"Introducir Meta e Resultado",IF(ISBLANK(I64),"Introducir Meta",IF(ISBLANK(J64),"Introducir Resultado",IF(J64&gt;=I64,"Meta Conseguida","Meta Non Conseguida"))))</f>
        <v>Introducir Meta e Resultado</v>
      </c>
      <c r="L64" s="3"/>
      <c r="M64" s="385"/>
      <c r="N64" s="365"/>
      <c r="O64" s="89" t="str">
        <f>+IF(AND(ISBLANK(M64),ISBLANK(N64)),"Introducir Meta e Resultado",IF(ISBLANK(M64),"Introducir Meta",IF(ISBLANK(N64),"Introducir Resultado",IF(N64&gt;=M64,"Meta Conseguida","Meta Non Conseguida"))))</f>
        <v>Introducir Meta e Resultado</v>
      </c>
    </row>
    <row r="65" spans="1:15" ht="36">
      <c r="A65" s="105" t="s">
        <v>101</v>
      </c>
      <c r="B65" s="99" t="s">
        <v>25</v>
      </c>
      <c r="C65" s="99" t="s">
        <v>162</v>
      </c>
      <c r="D65" s="477" t="s">
        <v>364</v>
      </c>
      <c r="E65" s="516">
        <f>+COUNTA(E66:E69)</f>
        <v>0</v>
      </c>
      <c r="F65" s="517">
        <f>+COUNTIF(G66:G69,"Meta Conseguida")</f>
        <v>0</v>
      </c>
      <c r="G65" s="92" t="str">
        <f>+IF(F65=0,"Ningunha Meta Alcanzada",IF(F65=E65,"Meta Totalmente Alcanzada",IF(F65&gt;0,"Meta Parcialmente Alcanzada")))</f>
        <v>Ningunha Meta Alcanzada</v>
      </c>
      <c r="H65" s="296"/>
      <c r="I65" s="442">
        <f>+COUNTA(I66:I69)</f>
        <v>4</v>
      </c>
      <c r="J65" s="441">
        <f>+COUNTIF(K66:K69,"Meta Conseguida")</f>
        <v>0</v>
      </c>
      <c r="K65" s="92" t="str">
        <f>+IF(J65=0,"Ningunha Meta Alcanzada",IF(J65=I65,"Meta Totalmente Alcanzada",IF(J65&gt;0,"Meta Parcialmente Alcanzada")))</f>
        <v>Ningunha Meta Alcanzada</v>
      </c>
      <c r="M65" s="442">
        <f>+COUNTA(M66:M69)</f>
        <v>0</v>
      </c>
      <c r="N65" s="441">
        <f>+COUNTIF(O66:O69,"Meta Conseguida")</f>
        <v>0</v>
      </c>
      <c r="O65" s="92" t="str">
        <f>+IF(N65=0,"Ningunha Meta Alcanzada",IF(N65=M65,"Meta Totalmente Alcanzada",IF(N65&gt;0,"Meta Parcialmente Alcanzada")))</f>
        <v>Ningunha Meta Alcanzada</v>
      </c>
    </row>
    <row r="66" spans="1:15" ht="96.6">
      <c r="A66" s="59" t="s">
        <v>118</v>
      </c>
      <c r="B66" s="93" t="s">
        <v>205</v>
      </c>
      <c r="C66" s="93" t="s">
        <v>162</v>
      </c>
      <c r="D66" s="478" t="s">
        <v>527</v>
      </c>
      <c r="E66" s="506"/>
      <c r="F66" s="507">
        <v>2.1875</v>
      </c>
      <c r="G66" s="90" t="str">
        <f>+IF(AND(ISBLANK(E66),ISBLANK(F66)),"Introducir Meta e Resultado",IF(ISBLANK(E66),"Introducir Meta",IF(ISBLANK(F66),"Introducir Resultado",IF(F66&gt;=E66,"Meta Conseguida","Meta Non Conseguida"))))</f>
        <v>Introducir Meta</v>
      </c>
      <c r="H66" s="296"/>
      <c r="I66" s="506">
        <v>3.5</v>
      </c>
      <c r="J66" s="507"/>
      <c r="K66" s="90" t="str">
        <f>+IF(AND(ISBLANK(I66),ISBLANK(J66)),"Introducir Meta e Resultado",IF(ISBLANK(I66),"Introducir Meta",IF(ISBLANK(J66),"Introducir Resultado",IF(J66&gt;=I66,"Meta Conseguida","Meta Non Conseguida"))))</f>
        <v>Introducir Resultado</v>
      </c>
      <c r="M66" s="506"/>
      <c r="N66" s="507"/>
      <c r="O66" s="90" t="str">
        <f>+IF(AND(ISBLANK(M66),ISBLANK(N66)),"Introducir Meta e Resultado",IF(ISBLANK(M66),"Introducir Meta",IF(ISBLANK(N66),"Introducir Resultado",IF(N66&gt;=M66,"Meta Conseguida","Meta Non Conseguida"))))</f>
        <v>Introducir Meta e Resultado</v>
      </c>
    </row>
    <row r="67" spans="1:15" ht="124.2">
      <c r="A67" s="59" t="s">
        <v>119</v>
      </c>
      <c r="B67" s="93" t="s">
        <v>202</v>
      </c>
      <c r="C67" s="93" t="s">
        <v>162</v>
      </c>
      <c r="D67" s="478" t="s">
        <v>528</v>
      </c>
      <c r="E67" s="506"/>
      <c r="F67" s="507">
        <v>4.5507246376811592</v>
      </c>
      <c r="G67" s="90" t="str">
        <f>+IF(AND(ISBLANK(E67),ISBLANK(F67)),"Introducir Meta e Resultado",IF(ISBLANK(E67),"Introducir Meta",IF(ISBLANK(F67),"Introducir Resultado",IF(F67&gt;=E67,"Meta Conseguida","Meta Non Conseguida"))))</f>
        <v>Introducir Meta</v>
      </c>
      <c r="H67" s="296"/>
      <c r="I67" s="506">
        <v>4</v>
      </c>
      <c r="J67" s="507"/>
      <c r="K67" s="90" t="str">
        <f>+IF(AND(ISBLANK(I67),ISBLANK(J67)),"Introducir Meta e Resultado",IF(ISBLANK(I67),"Introducir Meta",IF(ISBLANK(J67),"Introducir Resultado",IF(J67&gt;=I67,"Meta Conseguida","Meta Non Conseguida"))))</f>
        <v>Introducir Resultado</v>
      </c>
      <c r="M67" s="506"/>
      <c r="N67" s="507"/>
      <c r="O67" s="90" t="str">
        <f>+IF(AND(ISBLANK(M67),ISBLANK(N67)),"Introducir Meta e Resultado",IF(ISBLANK(M67),"Introducir Meta",IF(ISBLANK(N67),"Introducir Resultado",IF(N67&gt;=M67,"Meta Conseguida","Meta Non Conseguida"))))</f>
        <v>Introducir Meta e Resultado</v>
      </c>
    </row>
    <row r="68" spans="1:15" ht="96.6">
      <c r="A68" s="59" t="s">
        <v>120</v>
      </c>
      <c r="B68" s="93" t="s">
        <v>203</v>
      </c>
      <c r="C68" s="93" t="s">
        <v>162</v>
      </c>
      <c r="D68" s="478" t="s">
        <v>529</v>
      </c>
      <c r="E68" s="506"/>
      <c r="F68" s="507">
        <v>3.45</v>
      </c>
      <c r="G68" s="90" t="str">
        <f>+IF(AND(ISBLANK(E68),ISBLANK(F68)),"Introducir Meta e Resultado",IF(ISBLANK(E68),"Introducir Meta",IF(ISBLANK(F68),"Introducir Resultado",IF(F68&gt;=E68,"Meta Conseguida","Meta Non Conseguida"))))</f>
        <v>Introducir Meta</v>
      </c>
      <c r="H68" s="296"/>
      <c r="I68" s="506">
        <v>3.5</v>
      </c>
      <c r="J68" s="507"/>
      <c r="K68" s="90" t="str">
        <f>+IF(AND(ISBLANK(I68),ISBLANK(J68)),"Introducir Meta e Resultado",IF(ISBLANK(I68),"Introducir Meta",IF(ISBLANK(J68),"Introducir Resultado",IF(J68&gt;=I68,"Meta Conseguida","Meta Non Conseguida"))))</f>
        <v>Introducir Resultado</v>
      </c>
      <c r="M68" s="506"/>
      <c r="N68" s="507"/>
      <c r="O68" s="90" t="str">
        <f>+IF(AND(ISBLANK(M68),ISBLANK(N68)),"Introducir Meta e Resultado",IF(ISBLANK(M68),"Introducir Meta",IF(ISBLANK(N68),"Introducir Resultado",IF(N68&gt;=M68,"Meta Conseguida","Meta Non Conseguida"))))</f>
        <v>Introducir Meta e Resultado</v>
      </c>
    </row>
    <row r="69" spans="1:15" ht="110.4">
      <c r="A69" s="60" t="s">
        <v>121</v>
      </c>
      <c r="B69" s="94" t="s">
        <v>392</v>
      </c>
      <c r="C69" s="94" t="s">
        <v>162</v>
      </c>
      <c r="D69" s="478" t="s">
        <v>530</v>
      </c>
      <c r="E69" s="506"/>
      <c r="F69" s="507">
        <v>3.8333333333333335</v>
      </c>
      <c r="G69" s="90" t="str">
        <f>+IF(AND(ISBLANK(E69),ISBLANK(F69)),"Introducir Meta e Resultado",IF(ISBLANK(E69),"Introducir Meta",IF(ISBLANK(F69),"Introducir Resultado",IF(F69&gt;=E69,"Meta Conseguida","Meta Non Conseguida"))))</f>
        <v>Introducir Meta</v>
      </c>
      <c r="H69" s="296"/>
      <c r="I69" s="506">
        <v>3.5</v>
      </c>
      <c r="J69" s="507"/>
      <c r="K69" s="90" t="str">
        <f>+IF(AND(ISBLANK(I69),ISBLANK(J69)),"Introducir Meta e Resultado",IF(ISBLANK(I69),"Introducir Meta",IF(ISBLANK(J69),"Introducir Resultado",IF(J69&gt;=I69,"Meta Conseguida","Meta Non Conseguida"))))</f>
        <v>Introducir Resultado</v>
      </c>
      <c r="M69" s="506"/>
      <c r="N69" s="507"/>
      <c r="O69" s="90" t="str">
        <f>+IF(AND(ISBLANK(M69),ISBLANK(N69)),"Introducir Meta e Resultado",IF(ISBLANK(M69),"Introducir Meta",IF(ISBLANK(N69),"Introducir Resultado",IF(N69&gt;=M69,"Meta Conseguida","Meta Non Conseguida"))))</f>
        <v>Introducir Meta e Resultado</v>
      </c>
    </row>
    <row r="70" spans="1:15" ht="27.6">
      <c r="A70" s="106" t="s">
        <v>105</v>
      </c>
      <c r="B70" s="107" t="s">
        <v>327</v>
      </c>
      <c r="C70" s="107" t="s">
        <v>29</v>
      </c>
      <c r="D70" s="472" t="s">
        <v>328</v>
      </c>
      <c r="E70" s="411" t="s">
        <v>165</v>
      </c>
      <c r="F70" s="424">
        <v>1</v>
      </c>
      <c r="G70" s="95" t="str">
        <f>+IF(ISBLANK(F70),"Introducir Resultado","Indicador Completado")</f>
        <v>Indicador Completado</v>
      </c>
      <c r="H70" s="3"/>
      <c r="I70" s="411" t="s">
        <v>165</v>
      </c>
      <c r="J70" s="424"/>
      <c r="K70" s="95" t="str">
        <f>+IF(ISBLANK(J70),"Introducir Resultado","Indicador Completado")</f>
        <v>Introducir Resultado</v>
      </c>
      <c r="M70" s="411" t="s">
        <v>165</v>
      </c>
      <c r="N70" s="424"/>
      <c r="O70" s="95" t="str">
        <f>+IF(ISBLANK(N70),"Introducir Resultado","Indicador Completado")</f>
        <v>Introducir Resultado</v>
      </c>
    </row>
    <row r="71" spans="1:15" ht="82.8">
      <c r="A71" s="106" t="s">
        <v>106</v>
      </c>
      <c r="B71" s="107" t="s">
        <v>171</v>
      </c>
      <c r="C71" s="107" t="s">
        <v>31</v>
      </c>
      <c r="D71" s="472" t="s">
        <v>684</v>
      </c>
      <c r="E71" s="425"/>
      <c r="F71" s="424">
        <v>7.72869572432145</v>
      </c>
      <c r="G71" s="89" t="str">
        <f>+IF(AND(ISBLANK(E71),ISBLANK(F71)),"Introducir Meta e Resultado",IF(ISBLANK(E71),"Introducir Meta",IF(ISBLANK(F71),"Introducir Resultado",IF(F71&gt;=E71,"Meta Conseguida","Meta Non Conseguida"))))</f>
        <v>Introducir Meta</v>
      </c>
      <c r="H71" s="3"/>
      <c r="I71" s="425">
        <v>6.7</v>
      </c>
      <c r="J71" s="424"/>
      <c r="K71" s="89" t="str">
        <f>+IF(AND(ISBLANK(I71),ISBLANK(J71)),"Introducir Meta e Resultado",IF(ISBLANK(I71),"Introducir Meta",IF(ISBLANK(J71),"Introducir Resultado",IF(J71&gt;=I71,"Meta Conseguida","Meta Non Conseguida"))))</f>
        <v>Introducir Resultado</v>
      </c>
      <c r="M71" s="425"/>
      <c r="N71" s="424"/>
      <c r="O71" s="89" t="str">
        <f>+IF(AND(ISBLANK(M71),ISBLANK(N71)),"Introducir Meta e Resultado",IF(ISBLANK(M71),"Introducir Meta",IF(ISBLANK(N71),"Introducir Resultado",IF(N71&gt;=M71,"Meta Conseguida","Meta Non Conseguida"))))</f>
        <v>Introducir Meta e Resultado</v>
      </c>
    </row>
    <row r="72" spans="1:15" ht="27.6">
      <c r="A72" s="106" t="s">
        <v>107</v>
      </c>
      <c r="B72" s="107" t="s">
        <v>227</v>
      </c>
      <c r="C72" s="107" t="s">
        <v>23</v>
      </c>
      <c r="D72" s="472" t="s">
        <v>350</v>
      </c>
      <c r="E72" s="426" t="s">
        <v>165</v>
      </c>
      <c r="F72" s="427">
        <v>1</v>
      </c>
      <c r="G72" s="95" t="str">
        <f>+IF(ISBLANK(F72),"Introducir Resultado","Indicador Completado")</f>
        <v>Indicador Completado</v>
      </c>
      <c r="H72" s="3"/>
      <c r="I72" s="426" t="s">
        <v>165</v>
      </c>
      <c r="J72" s="427"/>
      <c r="K72" s="95" t="str">
        <f>+IF(ISBLANK(J72),"Introducir Resultado","Indicador Completado")</f>
        <v>Introducir Resultado</v>
      </c>
      <c r="M72" s="426" t="s">
        <v>165</v>
      </c>
      <c r="N72" s="427"/>
      <c r="O72" s="95" t="str">
        <f>+IF(ISBLANK(N72),"Introducir Resultado","Indicador Completado")</f>
        <v>Introducir Resultado</v>
      </c>
    </row>
    <row r="73" spans="1:15" ht="55.2">
      <c r="A73" s="106" t="s">
        <v>108</v>
      </c>
      <c r="B73" s="107" t="s">
        <v>285</v>
      </c>
      <c r="C73" s="107" t="s">
        <v>23</v>
      </c>
      <c r="D73" s="472" t="s">
        <v>345</v>
      </c>
      <c r="E73" s="425">
        <v>3.5</v>
      </c>
      <c r="F73" s="424"/>
      <c r="G73" s="95" t="str">
        <f>+IF(AND(ISBLANK(E73),ISBLANK(F73)),"Introducir Meta e Resultado",IF(ISBLANK(E73),"Introducir Meta",IF(ISBLANK(F73),"Introducir Resultado",IF(F73&gt;=E73,"Meta Conseguida","Meta Non Conseguida"))))</f>
        <v>Introducir Resultado</v>
      </c>
      <c r="H73" s="3"/>
      <c r="I73" s="425">
        <v>3.5</v>
      </c>
      <c r="J73" s="424"/>
      <c r="K73" s="95" t="str">
        <f>+IF(AND(ISBLANK(I73),ISBLANK(J73)),"Introducir Meta e Resultado",IF(ISBLANK(I73),"Introducir Meta",IF(ISBLANK(J73),"Introducir Resultado",IF(J73&gt;=I73,"Meta Conseguida","Meta Non Conseguida"))))</f>
        <v>Introducir Resultado</v>
      </c>
      <c r="M73" s="425"/>
      <c r="N73" s="424"/>
      <c r="O73" s="95" t="str">
        <f>+IF(AND(ISBLANK(M73),ISBLANK(N73)),"Introducir Meta e Resultado",IF(ISBLANK(M73),"Introducir Meta",IF(ISBLANK(N73),"Introducir Resultado",IF(N73&gt;=M73,"Meta Conseguida","Meta Non Conseguida"))))</f>
        <v>Introducir Meta e Resultado</v>
      </c>
    </row>
    <row r="74" spans="1:15" ht="82.8">
      <c r="A74" s="106" t="s">
        <v>109</v>
      </c>
      <c r="B74" s="107" t="s">
        <v>204</v>
      </c>
      <c r="C74" s="107" t="s">
        <v>24</v>
      </c>
      <c r="D74" s="472" t="s">
        <v>531</v>
      </c>
      <c r="E74" s="425"/>
      <c r="F74" s="513" t="s">
        <v>165</v>
      </c>
      <c r="G74" s="89" t="str">
        <f>+IF(AND(ISBLANK(E74),ISBLANK(F74)),"Introducir Meta e Resultado",IF(ISBLANK(E74),"Introducir Meta",IF(ISBLANK(F74),"Introducir Resultado",IF(F74&gt;=E74,"Meta Conseguida","Meta Non Conseguida"))))</f>
        <v>Introducir Meta</v>
      </c>
      <c r="H74" s="3"/>
      <c r="I74" s="534" t="s">
        <v>165</v>
      </c>
      <c r="J74" s="376"/>
      <c r="K74" s="89" t="str">
        <f>+IF(AND(ISBLANK(I74),ISBLANK(J74)),"Introducir Meta e Resultado",IF(ISBLANK(I74),"Introducir Meta",IF(ISBLANK(J74),"Introducir Resultado",IF(J74&gt;=I74,"Meta Conseguida","Meta Non Conseguida"))))</f>
        <v>Introducir Resultado</v>
      </c>
      <c r="M74" s="425"/>
      <c r="N74" s="376"/>
      <c r="O74" s="89" t="str">
        <f>+IF(AND(ISBLANK(M74),ISBLANK(N74)),"Introducir Meta e Resultado",IF(ISBLANK(M74),"Introducir Meta",IF(ISBLANK(N74),"Introducir Resultado",IF(N74&gt;=M74,"Meta Conseguida","Meta Non Conseguida"))))</f>
        <v>Introducir Meta e Resultado</v>
      </c>
    </row>
    <row r="75" spans="1:15" ht="36">
      <c r="A75" s="105" t="s">
        <v>110</v>
      </c>
      <c r="B75" s="99" t="s">
        <v>346</v>
      </c>
      <c r="C75" s="99" t="s">
        <v>9</v>
      </c>
      <c r="D75" s="477" t="s">
        <v>365</v>
      </c>
      <c r="E75" s="440">
        <f>+COUNTA(E76:E79)</f>
        <v>0</v>
      </c>
      <c r="F75" s="441">
        <f>+COUNTIF(G76:G79,"Meta Conseguida")</f>
        <v>0</v>
      </c>
      <c r="G75" s="92" t="str">
        <f>+IF(F75=0,"Ningunha Meta Alcanzada",IF(F75=E75,"Meta Totalmente Alcanzada",IF(F75&gt;0,"Meta Parcialmente Alcanzada")))</f>
        <v>Ningunha Meta Alcanzada</v>
      </c>
      <c r="H75" s="296"/>
      <c r="I75" s="440">
        <f>+COUNTA(I76:I79)</f>
        <v>4</v>
      </c>
      <c r="J75" s="441">
        <f>+COUNTIF(K76:K79,"Meta Conseguida")</f>
        <v>0</v>
      </c>
      <c r="K75" s="92" t="str">
        <f>+IF(J75=0,"Ningunha Meta Alcanzada",IF(J75=I75,"Meta Totalmente Alcanzada",IF(J75&gt;0,"Meta Parcialmente Alcanzada")))</f>
        <v>Ningunha Meta Alcanzada</v>
      </c>
      <c r="M75" s="440">
        <f>+COUNTA(M76:M79)</f>
        <v>0</v>
      </c>
      <c r="N75" s="441">
        <f>+COUNTIF(O76:O79,"Meta Conseguida")</f>
        <v>0</v>
      </c>
      <c r="O75" s="92" t="str">
        <f>+IF(N75=0,"Ningunha Meta Alcanzada",IF(N75=M75,"Meta Totalmente Alcanzada",IF(N75&gt;0,"Meta Parcialmente Alcanzada")))</f>
        <v>Ningunha Meta Alcanzada</v>
      </c>
    </row>
    <row r="76" spans="1:15" ht="82.8">
      <c r="A76" s="59" t="s">
        <v>138</v>
      </c>
      <c r="B76" s="93" t="s">
        <v>209</v>
      </c>
      <c r="C76" s="68" t="s">
        <v>9</v>
      </c>
      <c r="D76" s="478" t="s">
        <v>532</v>
      </c>
      <c r="E76" s="506"/>
      <c r="F76" s="507">
        <v>2.8333333333333335</v>
      </c>
      <c r="G76" s="90" t="str">
        <f t="shared" ref="G76:G81" si="2">+IF(AND(ISBLANK(E76),ISBLANK(F76)),"Introducir Meta e Resultado",IF(ISBLANK(E76),"Introducir Meta",IF(ISBLANK(F76),"Introducir Resultado",IF(F76&gt;=E76,"Meta Conseguida","Meta Non Conseguida"))))</f>
        <v>Introducir Meta</v>
      </c>
      <c r="H76" s="296"/>
      <c r="I76" s="506">
        <v>3.5</v>
      </c>
      <c r="J76" s="507"/>
      <c r="K76" s="90" t="str">
        <f t="shared" ref="K76:K81" si="3">+IF(AND(ISBLANK(I76),ISBLANK(J76)),"Introducir Meta e Resultado",IF(ISBLANK(I76),"Introducir Meta",IF(ISBLANK(J76),"Introducir Resultado",IF(J76&gt;=I76,"Meta Conseguida","Meta Non Conseguida"))))</f>
        <v>Introducir Resultado</v>
      </c>
      <c r="M76" s="506"/>
      <c r="N76" s="507"/>
      <c r="O76" s="90" t="str">
        <f t="shared" ref="O76:O81" si="4">+IF(AND(ISBLANK(M76),ISBLANK(N76)),"Introducir Meta e Resultado",IF(ISBLANK(M76),"Introducir Meta",IF(ISBLANK(N76),"Introducir Resultado",IF(N76&gt;=M76,"Meta Conseguida","Meta Non Conseguida"))))</f>
        <v>Introducir Meta e Resultado</v>
      </c>
    </row>
    <row r="77" spans="1:15" ht="82.8">
      <c r="A77" s="59" t="s">
        <v>139</v>
      </c>
      <c r="B77" s="93" t="s">
        <v>210</v>
      </c>
      <c r="C77" s="68" t="s">
        <v>9</v>
      </c>
      <c r="D77" s="478" t="s">
        <v>533</v>
      </c>
      <c r="E77" s="506"/>
      <c r="F77" s="507">
        <v>4.2571428571428571</v>
      </c>
      <c r="G77" s="90" t="str">
        <f t="shared" si="2"/>
        <v>Introducir Meta</v>
      </c>
      <c r="H77" s="296"/>
      <c r="I77" s="506">
        <v>4</v>
      </c>
      <c r="J77" s="507"/>
      <c r="K77" s="90" t="str">
        <f t="shared" si="3"/>
        <v>Introducir Resultado</v>
      </c>
      <c r="M77" s="506"/>
      <c r="N77" s="507"/>
      <c r="O77" s="90" t="str">
        <f t="shared" si="4"/>
        <v>Introducir Meta e Resultado</v>
      </c>
    </row>
    <row r="78" spans="1:15" ht="82.8">
      <c r="A78" s="59" t="s">
        <v>163</v>
      </c>
      <c r="B78" s="93" t="s">
        <v>211</v>
      </c>
      <c r="C78" s="68" t="s">
        <v>9</v>
      </c>
      <c r="D78" s="478" t="s">
        <v>534</v>
      </c>
      <c r="E78" s="506"/>
      <c r="F78" s="507">
        <v>3.5</v>
      </c>
      <c r="G78" s="90" t="str">
        <f t="shared" si="2"/>
        <v>Introducir Meta</v>
      </c>
      <c r="H78" s="296"/>
      <c r="I78" s="506">
        <v>3.5</v>
      </c>
      <c r="J78" s="507"/>
      <c r="K78" s="90" t="str">
        <f t="shared" si="3"/>
        <v>Introducir Resultado</v>
      </c>
      <c r="M78" s="506"/>
      <c r="N78" s="507"/>
      <c r="O78" s="90" t="str">
        <f t="shared" si="4"/>
        <v>Introducir Meta e Resultado</v>
      </c>
    </row>
    <row r="79" spans="1:15" ht="82.8">
      <c r="A79" s="60" t="s">
        <v>164</v>
      </c>
      <c r="B79" s="94" t="s">
        <v>393</v>
      </c>
      <c r="C79" s="67" t="s">
        <v>9</v>
      </c>
      <c r="D79" s="478" t="s">
        <v>535</v>
      </c>
      <c r="E79" s="512"/>
      <c r="F79" s="510">
        <v>3.25</v>
      </c>
      <c r="G79" s="91" t="str">
        <f t="shared" si="2"/>
        <v>Introducir Meta</v>
      </c>
      <c r="H79" s="296"/>
      <c r="I79" s="512">
        <v>3.5</v>
      </c>
      <c r="J79" s="510"/>
      <c r="K79" s="91" t="str">
        <f t="shared" si="3"/>
        <v>Introducir Resultado</v>
      </c>
      <c r="M79" s="512"/>
      <c r="N79" s="510"/>
      <c r="O79" s="91" t="str">
        <f t="shared" si="4"/>
        <v>Introducir Meta e Resultado</v>
      </c>
    </row>
    <row r="80" spans="1:15" ht="55.2">
      <c r="A80" s="106" t="s">
        <v>124</v>
      </c>
      <c r="B80" s="107" t="s">
        <v>128</v>
      </c>
      <c r="C80" s="107" t="s">
        <v>140</v>
      </c>
      <c r="D80" s="480" t="s">
        <v>347</v>
      </c>
      <c r="E80" s="428"/>
      <c r="F80" s="365"/>
      <c r="G80" s="95" t="str">
        <f t="shared" si="2"/>
        <v>Introducir Meta e Resultado</v>
      </c>
      <c r="H80" s="3"/>
      <c r="I80" s="428">
        <v>0.8</v>
      </c>
      <c r="J80" s="365"/>
      <c r="K80" s="95" t="str">
        <f t="shared" si="3"/>
        <v>Introducir Resultado</v>
      </c>
      <c r="M80" s="428"/>
      <c r="N80" s="365"/>
      <c r="O80" s="95" t="str">
        <f t="shared" si="4"/>
        <v>Introducir Meta e Resultado</v>
      </c>
    </row>
    <row r="81" spans="1:15" ht="82.8">
      <c r="A81" s="106" t="s">
        <v>125</v>
      </c>
      <c r="B81" s="107" t="s">
        <v>52</v>
      </c>
      <c r="C81" s="107" t="s">
        <v>7</v>
      </c>
      <c r="D81" s="472" t="s">
        <v>536</v>
      </c>
      <c r="E81" s="425"/>
      <c r="F81" s="376">
        <v>4.68</v>
      </c>
      <c r="G81" s="89" t="str">
        <f t="shared" si="2"/>
        <v>Introducir Meta</v>
      </c>
      <c r="H81" s="3"/>
      <c r="I81" s="425">
        <v>3.8</v>
      </c>
      <c r="J81" s="376"/>
      <c r="K81" s="89" t="str">
        <f t="shared" si="3"/>
        <v>Introducir Resultado</v>
      </c>
      <c r="M81" s="425"/>
      <c r="N81" s="376"/>
      <c r="O81" s="89" t="str">
        <f t="shared" si="4"/>
        <v>Introducir Meta e Resultado</v>
      </c>
    </row>
    <row r="82" spans="1:15" ht="36">
      <c r="A82" s="105" t="s">
        <v>153</v>
      </c>
      <c r="B82" s="99" t="s">
        <v>286</v>
      </c>
      <c r="C82" s="99" t="s">
        <v>11</v>
      </c>
      <c r="D82" s="477" t="s">
        <v>366</v>
      </c>
      <c r="E82" s="442">
        <f>+COUNTA(E83:E86)</f>
        <v>2</v>
      </c>
      <c r="F82" s="441">
        <f>+COUNTIF(G83:G86,"Meta Conseguida")</f>
        <v>1</v>
      </c>
      <c r="G82" s="92" t="str">
        <f>+IF(F82=0,"Ningunha Meta Alcanzada",IF(F82=E82,"Meta Totalmente Alcanzada",IF(F82&gt;0,"Meta Parcialmente Alcanzada")))</f>
        <v>Meta Parcialmente Alcanzada</v>
      </c>
      <c r="H82" s="296"/>
      <c r="I82" s="442">
        <f>+COUNTA(I83:I86)</f>
        <v>4</v>
      </c>
      <c r="J82" s="441">
        <f>+COUNTIF(K83:K86,"Meta Conseguida")</f>
        <v>0</v>
      </c>
      <c r="K82" s="92" t="str">
        <f>+IF(J82=0,"Ningunha Meta Alcanzada",IF(J82=I82,"Meta Totalmente Alcanzada",IF(J82&gt;0,"Meta Parcialmente Alcanzada")))</f>
        <v>Ningunha Meta Alcanzada</v>
      </c>
      <c r="M82" s="442">
        <f>+COUNTA(M83:M86)</f>
        <v>0</v>
      </c>
      <c r="N82" s="441">
        <f>+COUNTIF(O83:O86,"Meta Conseguida")</f>
        <v>0</v>
      </c>
      <c r="O82" s="92" t="str">
        <f>+IF(N82=0,"Ningunha Meta Alcanzada",IF(N82=M82,"Meta Totalmente Alcanzada",IF(N82&gt;0,"Meta Parcialmente Alcanzada")))</f>
        <v>Ningunha Meta Alcanzada</v>
      </c>
    </row>
    <row r="83" spans="1:15" ht="82.8">
      <c r="A83" s="59" t="s">
        <v>287</v>
      </c>
      <c r="B83" s="93" t="s">
        <v>288</v>
      </c>
      <c r="C83" s="93" t="s">
        <v>11</v>
      </c>
      <c r="D83" s="478" t="s">
        <v>537</v>
      </c>
      <c r="E83" s="506">
        <v>3</v>
      </c>
      <c r="F83" s="507">
        <v>2.09375</v>
      </c>
      <c r="G83" s="90" t="str">
        <f>+IF(AND(ISBLANK(E83),ISBLANK(F83)),"Introducir Meta e Resultado",IF(ISBLANK(E83),"Introducir Meta",IF(ISBLANK(F83),"Introducir Resultado",IF(F83&gt;=E83,"Meta Conseguida","Meta Non Conseguida"))))</f>
        <v>Meta Non Conseguida</v>
      </c>
      <c r="H83" s="296"/>
      <c r="I83" s="506">
        <v>3</v>
      </c>
      <c r="J83" s="507"/>
      <c r="K83" s="90" t="str">
        <f>+IF(AND(ISBLANK(I83),ISBLANK(J83)),"Introducir Meta e Resultado",IF(ISBLANK(I83),"Introducir Meta",IF(ISBLANK(J83),"Introducir Resultado",IF(J83&gt;=I83,"Meta Conseguida","Meta Non Conseguida"))))</f>
        <v>Introducir Resultado</v>
      </c>
      <c r="M83" s="506"/>
      <c r="N83" s="507"/>
      <c r="O83" s="90" t="str">
        <f>+IF(AND(ISBLANK(M83),ISBLANK(N83)),"Introducir Meta e Resultado",IF(ISBLANK(M83),"Introducir Meta",IF(ISBLANK(N83),"Introducir Resultado",IF(N83&gt;=M83,"Meta Conseguida","Meta Non Conseguida"))))</f>
        <v>Introducir Meta e Resultado</v>
      </c>
    </row>
    <row r="84" spans="1:15" ht="82.8">
      <c r="A84" s="59" t="s">
        <v>289</v>
      </c>
      <c r="B84" s="93" t="s">
        <v>290</v>
      </c>
      <c r="C84" s="93" t="s">
        <v>11</v>
      </c>
      <c r="D84" s="478" t="s">
        <v>538</v>
      </c>
      <c r="E84" s="506">
        <v>3</v>
      </c>
      <c r="F84" s="507">
        <v>4.57</v>
      </c>
      <c r="G84" s="90" t="str">
        <f>+IF(AND(ISBLANK(E84),ISBLANK(F84)),"Introducir Meta e Resultado",IF(ISBLANK(E84),"Introducir Meta",IF(ISBLANK(F84),"Introducir Resultado",IF(F84&gt;=E84,"Meta Conseguida","Meta Non Conseguida"))))</f>
        <v>Meta Conseguida</v>
      </c>
      <c r="H84" s="296"/>
      <c r="I84" s="506">
        <v>3</v>
      </c>
      <c r="J84" s="507"/>
      <c r="K84" s="90" t="str">
        <f>+IF(AND(ISBLANK(I84),ISBLANK(J84)),"Introducir Meta e Resultado",IF(ISBLANK(I84),"Introducir Meta",IF(ISBLANK(J84),"Introducir Resultado",IF(J84&gt;=I84,"Meta Conseguida","Meta Non Conseguida"))))</f>
        <v>Introducir Resultado</v>
      </c>
      <c r="M84" s="506"/>
      <c r="N84" s="507"/>
      <c r="O84" s="90" t="str">
        <f>+IF(AND(ISBLANK(M84),ISBLANK(N84)),"Introducir Meta e Resultado",IF(ISBLANK(M84),"Introducir Meta",IF(ISBLANK(N84),"Introducir Resultado",IF(N84&gt;=M84,"Meta Conseguida","Meta Non Conseguida"))))</f>
        <v>Introducir Meta e Resultado</v>
      </c>
    </row>
    <row r="85" spans="1:15" ht="96.6">
      <c r="A85" s="59" t="s">
        <v>292</v>
      </c>
      <c r="B85" s="93" t="s">
        <v>291</v>
      </c>
      <c r="C85" s="93" t="s">
        <v>11</v>
      </c>
      <c r="D85" s="478" t="s">
        <v>539</v>
      </c>
      <c r="E85" s="506"/>
      <c r="F85" s="507">
        <v>3.1785714285714284</v>
      </c>
      <c r="G85" s="90" t="str">
        <f>+IF(AND(ISBLANK(E85),ISBLANK(F85)),"Introducir Meta e Resultado",IF(ISBLANK(E85),"Introducir Meta",IF(ISBLANK(F85),"Introducir Resultado",IF(F85&gt;=E85,"Meta Conseguida","Meta Non Conseguida"))))</f>
        <v>Introducir Meta</v>
      </c>
      <c r="H85" s="296"/>
      <c r="I85" s="506">
        <v>3.5</v>
      </c>
      <c r="J85" s="507"/>
      <c r="K85" s="90" t="str">
        <f>+IF(AND(ISBLANK(I85),ISBLANK(J85)),"Introducir Meta e Resultado",IF(ISBLANK(I85),"Introducir Meta",IF(ISBLANK(J85),"Introducir Resultado",IF(J85&gt;=I85,"Meta Conseguida","Meta Non Conseguida"))))</f>
        <v>Introducir Resultado</v>
      </c>
      <c r="M85" s="506"/>
      <c r="N85" s="507"/>
      <c r="O85" s="90" t="str">
        <f>+IF(AND(ISBLANK(M85),ISBLANK(N85)),"Introducir Meta e Resultado",IF(ISBLANK(M85),"Introducir Meta",IF(ISBLANK(N85),"Introducir Resultado",IF(N85&gt;=M85,"Meta Conseguida","Meta Non Conseguida"))))</f>
        <v>Introducir Meta e Resultado</v>
      </c>
    </row>
    <row r="86" spans="1:15" ht="96.6">
      <c r="A86" s="60" t="s">
        <v>292</v>
      </c>
      <c r="B86" s="93" t="s">
        <v>394</v>
      </c>
      <c r="C86" s="94" t="s">
        <v>11</v>
      </c>
      <c r="D86" s="478" t="s">
        <v>540</v>
      </c>
      <c r="E86" s="506"/>
      <c r="F86" s="507">
        <v>3.5</v>
      </c>
      <c r="G86" s="90" t="str">
        <f>+IF(AND(ISBLANK(E86),ISBLANK(F86)),"Introducir Meta e Resultado",IF(ISBLANK(E86),"Introducir Meta",IF(ISBLANK(F86),"Introducir Resultado",IF(F86&gt;=E86,"Meta Conseguida","Meta Non Conseguida"))))</f>
        <v>Introducir Meta</v>
      </c>
      <c r="H86" s="296"/>
      <c r="I86" s="506">
        <v>3.5</v>
      </c>
      <c r="J86" s="507"/>
      <c r="K86" s="90" t="str">
        <f>+IF(AND(ISBLANK(I86),ISBLANK(J86)),"Introducir Meta e Resultado",IF(ISBLANK(I86),"Introducir Meta",IF(ISBLANK(J86),"Introducir Resultado",IF(J86&gt;=I86,"Meta Conseguida","Meta Non Conseguida"))))</f>
        <v>Introducir Resultado</v>
      </c>
      <c r="M86" s="506"/>
      <c r="N86" s="507"/>
      <c r="O86" s="90" t="str">
        <f>+IF(AND(ISBLANK(M86),ISBLANK(N86)),"Introducir Meta e Resultado",IF(ISBLANK(M86),"Introducir Meta",IF(ISBLANK(N86),"Introducir Resultado",IF(N86&gt;=M86,"Meta Conseguida","Meta Non Conseguida"))))</f>
        <v>Introducir Meta e Resultado</v>
      </c>
    </row>
    <row r="87" spans="1:15" ht="69">
      <c r="A87" s="108" t="s">
        <v>154</v>
      </c>
      <c r="B87" s="109" t="s">
        <v>212</v>
      </c>
      <c r="C87" s="109" t="s">
        <v>321</v>
      </c>
      <c r="D87" s="481" t="s">
        <v>541</v>
      </c>
      <c r="E87" s="429" t="s">
        <v>165</v>
      </c>
      <c r="F87" s="430">
        <v>29</v>
      </c>
      <c r="G87" s="95" t="str">
        <f>+IF(ISBLANK(F87),"Introducir Resultado","Indicador Completado")</f>
        <v>Indicador Completado</v>
      </c>
      <c r="H87" s="3"/>
      <c r="I87" s="429" t="s">
        <v>165</v>
      </c>
      <c r="J87" s="430"/>
      <c r="K87" s="95" t="str">
        <f>+IF(ISBLANK(J87),"Introducir Resultado","Indicador Completado")</f>
        <v>Introducir Resultado</v>
      </c>
      <c r="M87" s="429" t="s">
        <v>165</v>
      </c>
      <c r="N87" s="430"/>
      <c r="O87" s="95" t="str">
        <f>+IF(ISBLANK(N87),"Introducir Resultado","Indicador Completado")</f>
        <v>Introducir Resultado</v>
      </c>
    </row>
    <row r="88" spans="1:15" ht="69">
      <c r="A88" s="108" t="s">
        <v>294</v>
      </c>
      <c r="B88" s="109" t="s">
        <v>155</v>
      </c>
      <c r="C88" s="109" t="s">
        <v>7</v>
      </c>
      <c r="D88" s="481" t="s">
        <v>542</v>
      </c>
      <c r="E88" s="429" t="s">
        <v>165</v>
      </c>
      <c r="F88" s="430">
        <v>25</v>
      </c>
      <c r="G88" s="95" t="str">
        <f>+IF(ISBLANK(F88),"Introducir Resultado","Indicador Completado")</f>
        <v>Indicador Completado</v>
      </c>
      <c r="H88" s="3"/>
      <c r="I88" s="429" t="s">
        <v>165</v>
      </c>
      <c r="J88" s="430"/>
      <c r="K88" s="95" t="str">
        <f>+IF(ISBLANK(J88),"Introducir Resultado","Indicador Completado")</f>
        <v>Introducir Resultado</v>
      </c>
      <c r="M88" s="429" t="s">
        <v>165</v>
      </c>
      <c r="N88" s="430"/>
      <c r="O88" s="95" t="str">
        <f>+IF(ISBLANK(N88),"Introducir Resultado","Indicador Completado")</f>
        <v>Introducir Resultado</v>
      </c>
    </row>
    <row r="89" spans="1:15" s="53" customFormat="1" ht="18.75" customHeight="1" thickBot="1">
      <c r="A89" s="294"/>
      <c r="B89" s="295"/>
      <c r="C89" s="295"/>
      <c r="D89" s="482"/>
      <c r="E89" s="415"/>
      <c r="F89" s="431"/>
      <c r="G89" s="28"/>
      <c r="H89" s="2"/>
      <c r="I89" s="415"/>
      <c r="J89" s="431"/>
      <c r="K89" s="28"/>
      <c r="L89" s="2"/>
      <c r="M89" s="415"/>
      <c r="N89" s="431"/>
      <c r="O89" s="28"/>
    </row>
    <row r="90" spans="1:15" ht="18.75" customHeight="1" thickBot="1">
      <c r="A90" s="41" t="s">
        <v>26</v>
      </c>
      <c r="B90" s="42"/>
      <c r="C90" s="42"/>
      <c r="D90" s="483"/>
      <c r="E90" s="432"/>
      <c r="F90" s="432"/>
      <c r="G90" s="44"/>
      <c r="H90" s="53"/>
      <c r="I90" s="432"/>
      <c r="J90" s="432"/>
      <c r="K90" s="44"/>
      <c r="L90" s="53"/>
      <c r="M90" s="432"/>
      <c r="N90" s="432"/>
      <c r="O90" s="44"/>
    </row>
    <row r="91" spans="1:15" ht="24.9" customHeight="1">
      <c r="A91" s="97"/>
      <c r="B91" s="176"/>
      <c r="C91" s="176"/>
      <c r="D91" s="455"/>
      <c r="E91" s="415"/>
      <c r="F91" s="415"/>
      <c r="G91" s="28"/>
      <c r="I91" s="415"/>
      <c r="J91" s="415"/>
      <c r="K91" s="28"/>
      <c r="M91" s="415"/>
      <c r="N91" s="415"/>
      <c r="O91" s="28"/>
    </row>
    <row r="92" spans="1:15" ht="36">
      <c r="A92" s="105" t="s">
        <v>126</v>
      </c>
      <c r="B92" s="99" t="s">
        <v>395</v>
      </c>
      <c r="C92" s="99" t="s">
        <v>34</v>
      </c>
      <c r="D92" s="484" t="s">
        <v>367</v>
      </c>
      <c r="E92" s="387">
        <f>+COUNTA(G93:G102)-COUNTIF(G93:G102,"Non hai indicador")-COUNTIF(G93:G102,"Introducir Meta e Resultado")</f>
        <v>0</v>
      </c>
      <c r="F92" s="388">
        <f>+COUNTIF(G93:G102,"Meta Conseguida")</f>
        <v>0</v>
      </c>
      <c r="G92" s="92" t="str">
        <f>+IF(F92=0,"Ningunha Meta Alcanzada",IF(F92=E92,"Meta Totalmente Alcanzada",IF(F92&gt;0,"Meta Parcialmente Alcanzada")))</f>
        <v>Ningunha Meta Alcanzada</v>
      </c>
      <c r="I92" s="387">
        <f>+COUNTA(K93:K102)-COUNTIF(K93:K102,"Non hai indicador")-COUNTIF(K93:K102,"Introducir Meta e Resultado")</f>
        <v>0</v>
      </c>
      <c r="J92" s="388">
        <f>+COUNTIF(K93:K102,"Meta Conseguida")</f>
        <v>0</v>
      </c>
      <c r="K92" s="92" t="str">
        <f>+IF(J92=0,"Ningunha Meta Alcanzada",IF(J92=I92,"Meta Totalmente Alcanzada",IF(J92&gt;0,"Meta Parcialmente Alcanzada")))</f>
        <v>Ningunha Meta Alcanzada</v>
      </c>
      <c r="M92" s="387">
        <f>+COUNTA(O93:O102)-COUNTIF(O93:O102,"Non hai indicador")-COUNTIF(O93:O102,"Introducir Meta e Resultado")</f>
        <v>0</v>
      </c>
      <c r="N92" s="388">
        <f>+COUNTIF(O93:O102,"Meta Conseguida")</f>
        <v>0</v>
      </c>
      <c r="O92" s="92" t="str">
        <f>+IF(N92=0,"Ningunha Meta Alcanzada",IF(N92=M92,"Meta Totalmente Alcanzada",IF(N92&gt;0,"Meta Parcialmente Alcanzada")))</f>
        <v>Ningunha Meta Alcanzada</v>
      </c>
    </row>
    <row r="93" spans="1:15" ht="31.2">
      <c r="A93" s="59" t="s">
        <v>416</v>
      </c>
      <c r="B93" s="93" t="s">
        <v>417</v>
      </c>
      <c r="C93" s="68" t="s">
        <v>34</v>
      </c>
      <c r="D93" s="461" t="s">
        <v>348</v>
      </c>
      <c r="E93" s="380"/>
      <c r="F93" s="381"/>
      <c r="G93" s="90" t="str">
        <f t="shared" ref="G93:G102" si="5">+IF(AND(ISBLANK(E93),ISBLANK(F93)),"Introducir Meta e Resultado",IF(ISBLANK(E93),"Introducir Meta",IF(ISBLANK(F93),"Introducir Resultado",IF(F93&gt;=E93,"Meta Conseguida","Meta Non Conseguida"))))</f>
        <v>Introducir Meta e Resultado</v>
      </c>
      <c r="I93" s="380"/>
      <c r="J93" s="381"/>
      <c r="K93" s="90" t="str">
        <f t="shared" ref="K93:K102" si="6">+IF(AND(ISBLANK(I93),ISBLANK(J93)),"Introducir Meta e Resultado",IF(ISBLANK(I93),"Introducir Meta",IF(ISBLANK(J93),"Introducir Resultado",IF(J93&gt;=I93,"Meta Conseguida","Meta Non Conseguida"))))</f>
        <v>Introducir Meta e Resultado</v>
      </c>
      <c r="M93" s="380"/>
      <c r="N93" s="381"/>
      <c r="O93" s="90" t="str">
        <f t="shared" ref="O93:O102" si="7">+IF(AND(ISBLANK(M93),ISBLANK(N93)),"Introducir Meta e Resultado",IF(ISBLANK(M93),"Introducir Meta",IF(ISBLANK(N93),"Introducir Resultado",IF(N93&gt;=M93,"Meta Conseguida","Meta Non Conseguida"))))</f>
        <v>Introducir Meta e Resultado</v>
      </c>
    </row>
    <row r="94" spans="1:15" ht="31.2">
      <c r="A94" s="59" t="s">
        <v>418</v>
      </c>
      <c r="B94" s="93" t="s">
        <v>419</v>
      </c>
      <c r="C94" s="68" t="s">
        <v>34</v>
      </c>
      <c r="D94" s="461" t="s">
        <v>349</v>
      </c>
      <c r="E94" s="380"/>
      <c r="F94" s="381"/>
      <c r="G94" s="90" t="str">
        <f t="shared" si="5"/>
        <v>Introducir Meta e Resultado</v>
      </c>
      <c r="I94" s="380"/>
      <c r="J94" s="381"/>
      <c r="K94" s="90" t="str">
        <f t="shared" si="6"/>
        <v>Introducir Meta e Resultado</v>
      </c>
      <c r="M94" s="380"/>
      <c r="N94" s="381"/>
      <c r="O94" s="90" t="str">
        <f t="shared" si="7"/>
        <v>Introducir Meta e Resultado</v>
      </c>
    </row>
    <row r="95" spans="1:15" ht="31.2">
      <c r="A95" s="59" t="s">
        <v>420</v>
      </c>
      <c r="B95" s="93" t="s">
        <v>421</v>
      </c>
      <c r="C95" s="68" t="s">
        <v>34</v>
      </c>
      <c r="D95" s="461" t="s">
        <v>349</v>
      </c>
      <c r="E95" s="380"/>
      <c r="F95" s="381"/>
      <c r="G95" s="90" t="str">
        <f t="shared" si="5"/>
        <v>Introducir Meta e Resultado</v>
      </c>
      <c r="I95" s="380"/>
      <c r="J95" s="381"/>
      <c r="K95" s="90" t="str">
        <f t="shared" si="6"/>
        <v>Introducir Meta e Resultado</v>
      </c>
      <c r="M95" s="380"/>
      <c r="N95" s="381"/>
      <c r="O95" s="90" t="str">
        <f t="shared" si="7"/>
        <v>Introducir Meta e Resultado</v>
      </c>
    </row>
    <row r="96" spans="1:15" ht="31.2">
      <c r="A96" s="59" t="s">
        <v>422</v>
      </c>
      <c r="B96" s="93" t="s">
        <v>423</v>
      </c>
      <c r="C96" s="68" t="s">
        <v>34</v>
      </c>
      <c r="D96" s="461" t="s">
        <v>349</v>
      </c>
      <c r="E96" s="382"/>
      <c r="F96" s="381"/>
      <c r="G96" s="90" t="str">
        <f t="shared" si="5"/>
        <v>Introducir Meta e Resultado</v>
      </c>
      <c r="I96" s="382"/>
      <c r="J96" s="381"/>
      <c r="K96" s="90" t="str">
        <f t="shared" si="6"/>
        <v>Introducir Meta e Resultado</v>
      </c>
      <c r="M96" s="382"/>
      <c r="N96" s="381"/>
      <c r="O96" s="90" t="str">
        <f t="shared" si="7"/>
        <v>Introducir Meta e Resultado</v>
      </c>
    </row>
    <row r="97" spans="1:15" ht="31.2">
      <c r="A97" s="59" t="s">
        <v>424</v>
      </c>
      <c r="B97" s="93" t="s">
        <v>425</v>
      </c>
      <c r="C97" s="68" t="s">
        <v>34</v>
      </c>
      <c r="D97" s="461" t="s">
        <v>349</v>
      </c>
      <c r="E97" s="380"/>
      <c r="F97" s="381"/>
      <c r="G97" s="90" t="str">
        <f t="shared" si="5"/>
        <v>Introducir Meta e Resultado</v>
      </c>
      <c r="I97" s="380"/>
      <c r="J97" s="381"/>
      <c r="K97" s="90" t="str">
        <f t="shared" si="6"/>
        <v>Introducir Meta e Resultado</v>
      </c>
      <c r="M97" s="380"/>
      <c r="N97" s="381"/>
      <c r="O97" s="90" t="str">
        <f t="shared" si="7"/>
        <v>Introducir Meta e Resultado</v>
      </c>
    </row>
    <row r="98" spans="1:15" ht="31.2">
      <c r="A98" s="59" t="s">
        <v>426</v>
      </c>
      <c r="B98" s="93" t="s">
        <v>427</v>
      </c>
      <c r="C98" s="68" t="s">
        <v>34</v>
      </c>
      <c r="D98" s="461" t="s">
        <v>349</v>
      </c>
      <c r="E98" s="380"/>
      <c r="F98" s="381"/>
      <c r="G98" s="90" t="str">
        <f t="shared" si="5"/>
        <v>Introducir Meta e Resultado</v>
      </c>
      <c r="I98" s="380"/>
      <c r="J98" s="381"/>
      <c r="K98" s="90" t="str">
        <f t="shared" si="6"/>
        <v>Introducir Meta e Resultado</v>
      </c>
      <c r="M98" s="380"/>
      <c r="N98" s="381"/>
      <c r="O98" s="90" t="str">
        <f t="shared" si="7"/>
        <v>Introducir Meta e Resultado</v>
      </c>
    </row>
    <row r="99" spans="1:15" ht="31.2">
      <c r="A99" s="59" t="s">
        <v>428</v>
      </c>
      <c r="B99" s="93" t="s">
        <v>429</v>
      </c>
      <c r="C99" s="68" t="s">
        <v>34</v>
      </c>
      <c r="D99" s="461" t="s">
        <v>349</v>
      </c>
      <c r="E99" s="380"/>
      <c r="F99" s="381"/>
      <c r="G99" s="90" t="str">
        <f t="shared" si="5"/>
        <v>Introducir Meta e Resultado</v>
      </c>
      <c r="I99" s="380"/>
      <c r="J99" s="381"/>
      <c r="K99" s="90" t="str">
        <f t="shared" si="6"/>
        <v>Introducir Meta e Resultado</v>
      </c>
      <c r="M99" s="380"/>
      <c r="N99" s="381"/>
      <c r="O99" s="90" t="str">
        <f t="shared" si="7"/>
        <v>Introducir Meta e Resultado</v>
      </c>
    </row>
    <row r="100" spans="1:15" ht="31.2">
      <c r="A100" s="59" t="s">
        <v>430</v>
      </c>
      <c r="B100" s="93" t="s">
        <v>431</v>
      </c>
      <c r="C100" s="68" t="s">
        <v>34</v>
      </c>
      <c r="D100" s="461" t="s">
        <v>349</v>
      </c>
      <c r="E100" s="380"/>
      <c r="F100" s="381"/>
      <c r="G100" s="90" t="str">
        <f t="shared" si="5"/>
        <v>Introducir Meta e Resultado</v>
      </c>
      <c r="I100" s="380"/>
      <c r="J100" s="381"/>
      <c r="K100" s="90" t="str">
        <f t="shared" si="6"/>
        <v>Introducir Meta e Resultado</v>
      </c>
      <c r="M100" s="380"/>
      <c r="N100" s="381"/>
      <c r="O100" s="90" t="str">
        <f t="shared" si="7"/>
        <v>Introducir Meta e Resultado</v>
      </c>
    </row>
    <row r="101" spans="1:15" ht="31.2">
      <c r="A101" s="59" t="s">
        <v>432</v>
      </c>
      <c r="B101" s="93" t="s">
        <v>433</v>
      </c>
      <c r="C101" s="68" t="s">
        <v>34</v>
      </c>
      <c r="D101" s="461" t="s">
        <v>349</v>
      </c>
      <c r="E101" s="380"/>
      <c r="F101" s="381"/>
      <c r="G101" s="90" t="str">
        <f t="shared" si="5"/>
        <v>Introducir Meta e Resultado</v>
      </c>
      <c r="I101" s="380"/>
      <c r="J101" s="381"/>
      <c r="K101" s="90" t="str">
        <f t="shared" si="6"/>
        <v>Introducir Meta e Resultado</v>
      </c>
      <c r="M101" s="380"/>
      <c r="N101" s="381"/>
      <c r="O101" s="90" t="str">
        <f t="shared" si="7"/>
        <v>Introducir Meta e Resultado</v>
      </c>
    </row>
    <row r="102" spans="1:15" ht="31.2">
      <c r="A102" s="60" t="s">
        <v>434</v>
      </c>
      <c r="B102" s="94" t="s">
        <v>435</v>
      </c>
      <c r="C102" s="67" t="s">
        <v>34</v>
      </c>
      <c r="D102" s="462" t="s">
        <v>349</v>
      </c>
      <c r="E102" s="383"/>
      <c r="F102" s="384"/>
      <c r="G102" s="91" t="str">
        <f t="shared" si="5"/>
        <v>Introducir Meta e Resultado</v>
      </c>
      <c r="I102" s="383"/>
      <c r="J102" s="384"/>
      <c r="K102" s="91" t="str">
        <f t="shared" si="6"/>
        <v>Introducir Meta e Resultado</v>
      </c>
      <c r="M102" s="383"/>
      <c r="N102" s="384"/>
      <c r="O102" s="91" t="str">
        <f t="shared" si="7"/>
        <v>Introducir Meta e Resultado</v>
      </c>
    </row>
    <row r="103" spans="1:15">
      <c r="F103" s="202"/>
    </row>
    <row r="104" spans="1:15">
      <c r="F104" s="202"/>
    </row>
    <row r="105" spans="1:15">
      <c r="F105" s="202"/>
    </row>
  </sheetData>
  <sheetProtection formatCells="0" formatColumns="0" formatRows="0" autoFilter="0"/>
  <autoFilter ref="A5:C99"/>
  <mergeCells count="6">
    <mergeCell ref="M4:O4"/>
    <mergeCell ref="A4:B4"/>
    <mergeCell ref="A2:G2"/>
    <mergeCell ref="E4:G4"/>
    <mergeCell ref="C4:D4"/>
    <mergeCell ref="I4:K4"/>
  </mergeCells>
  <conditionalFormatting sqref="F1">
    <cfRule type="cellIs" dxfId="5834" priority="5318" operator="equal">
      <formula>0</formula>
    </cfRule>
    <cfRule type="cellIs" dxfId="5833" priority="5319" operator="lessThan">
      <formula>$E1</formula>
    </cfRule>
    <cfRule type="cellIs" dxfId="5832" priority="5320" operator="greaterThanOrEqual">
      <formula>$E1</formula>
    </cfRule>
  </conditionalFormatting>
  <conditionalFormatting sqref="G33">
    <cfRule type="cellIs" dxfId="5831" priority="1471" operator="equal">
      <formula>"Introducir resultado"</formula>
    </cfRule>
    <cfRule type="cellIs" dxfId="5830" priority="1472" operator="equal">
      <formula>"Meta Conseguida"</formula>
    </cfRule>
    <cfRule type="cellIs" dxfId="5829" priority="1473" operator="equal">
      <formula>"Meta non Conseguida"</formula>
    </cfRule>
  </conditionalFormatting>
  <conditionalFormatting sqref="G55">
    <cfRule type="cellIs" dxfId="5828" priority="1447" operator="equal">
      <formula>"Introducir resultado"</formula>
    </cfRule>
    <cfRule type="cellIs" dxfId="5827" priority="1448" operator="equal">
      <formula>"Meta Conseguida"</formula>
    </cfRule>
    <cfRule type="cellIs" dxfId="5826" priority="1449" operator="equal">
      <formula>"Meta non Conseguida"</formula>
    </cfRule>
  </conditionalFormatting>
  <conditionalFormatting sqref="G66">
    <cfRule type="cellIs" dxfId="5825" priority="1432" operator="equal">
      <formula>"Introducir resultado"</formula>
    </cfRule>
    <cfRule type="cellIs" dxfId="5824" priority="1433" operator="equal">
      <formula>"Meta Conseguida"</formula>
    </cfRule>
    <cfRule type="cellIs" dxfId="5823" priority="1434" operator="equal">
      <formula>"Meta non Conseguida"</formula>
    </cfRule>
  </conditionalFormatting>
  <conditionalFormatting sqref="F52">
    <cfRule type="cellIs" dxfId="5822" priority="1399" operator="equal">
      <formula>0</formula>
    </cfRule>
    <cfRule type="cellIs" dxfId="5821" priority="1400" operator="lessThanOrEqual">
      <formula>E52</formula>
    </cfRule>
    <cfRule type="cellIs" dxfId="5820" priority="1401" operator="greaterThan">
      <formula>E52</formula>
    </cfRule>
  </conditionalFormatting>
  <conditionalFormatting sqref="F38">
    <cfRule type="cellIs" dxfId="5819" priority="1396" operator="equal">
      <formula>0</formula>
    </cfRule>
    <cfRule type="cellIs" dxfId="5818" priority="1397" operator="lessThan">
      <formula>E38</formula>
    </cfRule>
    <cfRule type="cellIs" dxfId="5817" priority="1398" operator="greaterThanOrEqual">
      <formula>E38</formula>
    </cfRule>
  </conditionalFormatting>
  <conditionalFormatting sqref="F64">
    <cfRule type="cellIs" dxfId="5816" priority="1393" operator="equal">
      <formula>0</formula>
    </cfRule>
    <cfRule type="cellIs" dxfId="5815" priority="1394" operator="lessThan">
      <formula>E64</formula>
    </cfRule>
    <cfRule type="cellIs" dxfId="5814" priority="1395" operator="greaterThanOrEqual">
      <formula>E64</formula>
    </cfRule>
  </conditionalFormatting>
  <conditionalFormatting sqref="F60">
    <cfRule type="cellIs" dxfId="5813" priority="1387" operator="equal">
      <formula>0</formula>
    </cfRule>
    <cfRule type="cellIs" dxfId="5812" priority="1388" operator="lessThan">
      <formula>E60</formula>
    </cfRule>
    <cfRule type="cellIs" dxfId="5811" priority="1389" operator="greaterThanOrEqual">
      <formula>E60</formula>
    </cfRule>
  </conditionalFormatting>
  <conditionalFormatting sqref="G48:G49">
    <cfRule type="cellIs" dxfId="5810" priority="1468" operator="equal">
      <formula>"Introducir resultado"</formula>
    </cfRule>
    <cfRule type="cellIs" dxfId="5809" priority="1469" operator="equal">
      <formula>"Meta Conseguida"</formula>
    </cfRule>
    <cfRule type="cellIs" dxfId="5808" priority="1470" operator="equal">
      <formula>"Meta non Conseguida"</formula>
    </cfRule>
  </conditionalFormatting>
  <conditionalFormatting sqref="G38">
    <cfRule type="cellIs" dxfId="5807" priority="1465" operator="equal">
      <formula>"Introducir resultado"</formula>
    </cfRule>
    <cfRule type="cellIs" dxfId="5806" priority="1466" operator="equal">
      <formula>"Meta Conseguida"</formula>
    </cfRule>
    <cfRule type="cellIs" dxfId="5805" priority="1467" operator="equal">
      <formula>"Meta non Conseguida"</formula>
    </cfRule>
  </conditionalFormatting>
  <conditionalFormatting sqref="F37">
    <cfRule type="cellIs" dxfId="5804" priority="1462" operator="equal">
      <formula>0</formula>
    </cfRule>
    <cfRule type="cellIs" dxfId="5803" priority="1463" operator="lessThan">
      <formula>$E37</formula>
    </cfRule>
    <cfRule type="cellIs" dxfId="5802" priority="1464" operator="greaterThanOrEqual">
      <formula>$E37</formula>
    </cfRule>
  </conditionalFormatting>
  <conditionalFormatting sqref="G47">
    <cfRule type="cellIs" dxfId="5801" priority="1459" operator="equal">
      <formula>"Introducir resultado"</formula>
    </cfRule>
    <cfRule type="cellIs" dxfId="5800" priority="1460" operator="equal">
      <formula>"Meta Conseguida"</formula>
    </cfRule>
    <cfRule type="cellIs" dxfId="5799" priority="1461" operator="equal">
      <formula>"Meta noN Conseguida"</formula>
    </cfRule>
  </conditionalFormatting>
  <conditionalFormatting sqref="F46">
    <cfRule type="cellIs" dxfId="5798" priority="1456" operator="equal">
      <formula>0</formula>
    </cfRule>
    <cfRule type="cellIs" dxfId="5797" priority="1457" operator="lessThan">
      <formula>E46</formula>
    </cfRule>
    <cfRule type="cellIs" dxfId="5796" priority="1458" operator="greaterThanOrEqual">
      <formula>E46</formula>
    </cfRule>
  </conditionalFormatting>
  <conditionalFormatting sqref="F47:F49">
    <cfRule type="cellIs" dxfId="5795" priority="1453" operator="equal">
      <formula>0</formula>
    </cfRule>
    <cfRule type="cellIs" dxfId="5794" priority="1454" operator="lessThan">
      <formula>E47</formula>
    </cfRule>
    <cfRule type="cellIs" dxfId="5793" priority="1455" operator="greaterThanOrEqual">
      <formula>E47</formula>
    </cfRule>
  </conditionalFormatting>
  <conditionalFormatting sqref="G57:G58">
    <cfRule type="cellIs" dxfId="5792" priority="1450" operator="equal">
      <formula>"Introducir resultado"</formula>
    </cfRule>
    <cfRule type="cellIs" dxfId="5791" priority="1451" operator="equal">
      <formula>"Meta Conseguida"</formula>
    </cfRule>
    <cfRule type="cellIs" dxfId="5790" priority="1452" operator="equal">
      <formula>"Meta non Conseguida"</formula>
    </cfRule>
  </conditionalFormatting>
  <conditionalFormatting sqref="F54">
    <cfRule type="cellIs" dxfId="5789" priority="1444" operator="equal">
      <formula>0</formula>
    </cfRule>
    <cfRule type="cellIs" dxfId="5788" priority="1445" operator="lessThan">
      <formula>$E54</formula>
    </cfRule>
    <cfRule type="cellIs" dxfId="5787" priority="1446" operator="greaterThanOrEqual">
      <formula>$E54</formula>
    </cfRule>
  </conditionalFormatting>
  <conditionalFormatting sqref="G60">
    <cfRule type="cellIs" dxfId="5786" priority="1441" operator="equal">
      <formula>"Introducir resultado"</formula>
    </cfRule>
    <cfRule type="cellIs" dxfId="5785" priority="1442" operator="equal">
      <formula>"Meta Conseguida"</formula>
    </cfRule>
    <cfRule type="cellIs" dxfId="5784" priority="1443" operator="equal">
      <formula>"Meta non Conseguida"</formula>
    </cfRule>
  </conditionalFormatting>
  <conditionalFormatting sqref="G59">
    <cfRule type="cellIs" dxfId="5783" priority="1438" operator="equal">
      <formula>"Meta Totalmente Alcanzada"</formula>
    </cfRule>
    <cfRule type="cellIs" dxfId="5782" priority="1439" operator="equal">
      <formula>"Meta Parcialmente Alcanzada"</formula>
    </cfRule>
    <cfRule type="cellIs" dxfId="5781" priority="1440" operator="equal">
      <formula>"Ningunha Meta Alcanzada"</formula>
    </cfRule>
  </conditionalFormatting>
  <conditionalFormatting sqref="F59">
    <cfRule type="cellIs" dxfId="5780" priority="1435" operator="equal">
      <formula>0</formula>
    </cfRule>
    <cfRule type="cellIs" dxfId="5779" priority="1436" operator="lessThan">
      <formula>E59</formula>
    </cfRule>
    <cfRule type="cellIs" dxfId="5778" priority="1437" operator="greaterThanOrEqual">
      <formula>E59</formula>
    </cfRule>
  </conditionalFormatting>
  <conditionalFormatting sqref="G65">
    <cfRule type="cellIs" dxfId="5777" priority="1429" operator="equal">
      <formula>"Meta Totalmente Alcanzada"</formula>
    </cfRule>
    <cfRule type="cellIs" dxfId="5776" priority="1430" operator="equal">
      <formula>"Meta Parcialmente Alcanzada"</formula>
    </cfRule>
    <cfRule type="cellIs" dxfId="5775" priority="1431" operator="equal">
      <formula>"Ningunha Meta Alcanzada"</formula>
    </cfRule>
  </conditionalFormatting>
  <conditionalFormatting sqref="F65">
    <cfRule type="cellIs" dxfId="5774" priority="1426" operator="equal">
      <formula>0</formula>
    </cfRule>
    <cfRule type="cellIs" dxfId="5773" priority="1427" operator="lessThan">
      <formula>$E65</formula>
    </cfRule>
    <cfRule type="cellIs" dxfId="5772" priority="1428" operator="greaterThanOrEqual">
      <formula>$E65</formula>
    </cfRule>
  </conditionalFormatting>
  <conditionalFormatting sqref="G52">
    <cfRule type="cellIs" dxfId="5771" priority="1423" operator="equal">
      <formula>"Introducir resultado"</formula>
    </cfRule>
    <cfRule type="cellIs" dxfId="5770" priority="1424" operator="equal">
      <formula>"Meta Conseguida"</formula>
    </cfRule>
    <cfRule type="cellIs" dxfId="5769" priority="1425" operator="equal">
      <formula>"Meta non Conseguida"</formula>
    </cfRule>
  </conditionalFormatting>
  <conditionalFormatting sqref="G75">
    <cfRule type="cellIs" dxfId="5768" priority="1417" operator="equal">
      <formula>"Meta Totalmente Alcanzada"</formula>
    </cfRule>
    <cfRule type="cellIs" dxfId="5767" priority="1418" operator="equal">
      <formula>"Meta Parcialmente Alcanzada"</formula>
    </cfRule>
    <cfRule type="cellIs" dxfId="5766" priority="1419" operator="equal">
      <formula>"Ningunha Meta Alcanzada"</formula>
    </cfRule>
  </conditionalFormatting>
  <conditionalFormatting sqref="F75">
    <cfRule type="cellIs" dxfId="5765" priority="1414" operator="equal">
      <formula>0</formula>
    </cfRule>
    <cfRule type="cellIs" dxfId="5764" priority="1415" operator="lessThan">
      <formula>$E75</formula>
    </cfRule>
    <cfRule type="cellIs" dxfId="5763" priority="1416" operator="greaterThanOrEqual">
      <formula>$E75</formula>
    </cfRule>
  </conditionalFormatting>
  <conditionalFormatting sqref="G56">
    <cfRule type="cellIs" dxfId="5762" priority="1411" operator="equal">
      <formula>"Introducir resultado"</formula>
    </cfRule>
    <cfRule type="cellIs" dxfId="5761" priority="1412" operator="equal">
      <formula>"Meta Conseguida"</formula>
    </cfRule>
    <cfRule type="cellIs" dxfId="5760" priority="1413" operator="equal">
      <formula>"Meta non Conseguida"</formula>
    </cfRule>
  </conditionalFormatting>
  <conditionalFormatting sqref="G37">
    <cfRule type="cellIs" dxfId="5759" priority="1408" operator="equal">
      <formula>"Meta Totalmente Alcanzada"</formula>
    </cfRule>
    <cfRule type="cellIs" dxfId="5758" priority="1409" operator="equal">
      <formula>"Meta Parcialmente Alcanzada"</formula>
    </cfRule>
    <cfRule type="cellIs" dxfId="5757" priority="1410" operator="equal">
      <formula>"Ningunha Meta Alcanzada"</formula>
    </cfRule>
  </conditionalFormatting>
  <conditionalFormatting sqref="G46">
    <cfRule type="cellIs" dxfId="5756" priority="1405" operator="equal">
      <formula>"Meta Totalmente Alcanzada"</formula>
    </cfRule>
    <cfRule type="cellIs" dxfId="5755" priority="1406" operator="equal">
      <formula>"Meta Parcialmente Alcanzada"</formula>
    </cfRule>
    <cfRule type="cellIs" dxfId="5754" priority="1407" operator="equal">
      <formula>"Ningunha Meta Alcanzada"</formula>
    </cfRule>
  </conditionalFormatting>
  <conditionalFormatting sqref="G54">
    <cfRule type="cellIs" dxfId="5753" priority="1402" operator="equal">
      <formula>"Meta Totalmente Alcanzada"</formula>
    </cfRule>
    <cfRule type="cellIs" dxfId="5752" priority="1403" operator="equal">
      <formula>"Meta Parcialmente Alcanzada"</formula>
    </cfRule>
    <cfRule type="cellIs" dxfId="5751" priority="1404" operator="equal">
      <formula>"Ningunha Meta Alcanzada"</formula>
    </cfRule>
  </conditionalFormatting>
  <conditionalFormatting sqref="F55">
    <cfRule type="cellIs" dxfId="5750" priority="1390" operator="equal">
      <formula>0</formula>
    </cfRule>
    <cfRule type="cellIs" dxfId="5749" priority="1391" operator="lessThan">
      <formula>E55</formula>
    </cfRule>
    <cfRule type="cellIs" dxfId="5748" priority="1392" operator="greaterThanOrEqual">
      <formula>E55</formula>
    </cfRule>
  </conditionalFormatting>
  <conditionalFormatting sqref="F33">
    <cfRule type="cellIs" dxfId="5747" priority="1384" operator="equal">
      <formula>0</formula>
    </cfRule>
    <cfRule type="cellIs" dxfId="5746" priority="1385" operator="lessThan">
      <formula>E33</formula>
    </cfRule>
    <cfRule type="cellIs" dxfId="5745" priority="1386" operator="greaterThanOrEqual">
      <formula>E33</formula>
    </cfRule>
  </conditionalFormatting>
  <conditionalFormatting sqref="F73">
    <cfRule type="cellIs" dxfId="5744" priority="1107" operator="equal">
      <formula>0</formula>
    </cfRule>
    <cfRule type="cellIs" dxfId="5743" priority="1108" operator="lessThan">
      <formula>E73</formula>
    </cfRule>
    <cfRule type="cellIs" dxfId="5742" priority="1109" operator="greaterThanOrEqual">
      <formula>E73</formula>
    </cfRule>
  </conditionalFormatting>
  <conditionalFormatting sqref="F32">
    <cfRule type="cellIs" dxfId="5741" priority="1381" operator="equal">
      <formula>0</formula>
    </cfRule>
    <cfRule type="cellIs" dxfId="5740" priority="1382" operator="lessThan">
      <formula>E32</formula>
    </cfRule>
    <cfRule type="cellIs" dxfId="5739" priority="1383" operator="greaterThanOrEqual">
      <formula>E32</formula>
    </cfRule>
  </conditionalFormatting>
  <conditionalFormatting sqref="F35">
    <cfRule type="cellIs" dxfId="5738" priority="1378" operator="equal">
      <formula>0</formula>
    </cfRule>
    <cfRule type="cellIs" dxfId="5737" priority="1379" operator="lessThan">
      <formula>E35</formula>
    </cfRule>
    <cfRule type="cellIs" dxfId="5736" priority="1380" operator="greaterThanOrEqual">
      <formula>E35</formula>
    </cfRule>
  </conditionalFormatting>
  <conditionalFormatting sqref="G36">
    <cfRule type="cellIs" dxfId="5735" priority="1375" operator="equal">
      <formula>"Introducir resultado"</formula>
    </cfRule>
    <cfRule type="cellIs" dxfId="5734" priority="1376" operator="equal">
      <formula>"Meta Conseguida"</formula>
    </cfRule>
    <cfRule type="cellIs" dxfId="5733" priority="1377" operator="equal">
      <formula>"Meta non Conseguida"</formula>
    </cfRule>
  </conditionalFormatting>
  <conditionalFormatting sqref="F36">
    <cfRule type="cellIs" dxfId="5732" priority="1372" operator="equal">
      <formula>0</formula>
    </cfRule>
    <cfRule type="cellIs" dxfId="5731" priority="1373" operator="lessThan">
      <formula>E36</formula>
    </cfRule>
    <cfRule type="cellIs" dxfId="5730" priority="1374" operator="greaterThanOrEqual">
      <formula>E36</formula>
    </cfRule>
  </conditionalFormatting>
  <conditionalFormatting sqref="F39">
    <cfRule type="cellIs" dxfId="5729" priority="1366" operator="equal">
      <formula>0</formula>
    </cfRule>
    <cfRule type="cellIs" dxfId="5728" priority="1367" operator="lessThan">
      <formula>E39</formula>
    </cfRule>
    <cfRule type="cellIs" dxfId="5727" priority="1368" operator="greaterThanOrEqual">
      <formula>E39</formula>
    </cfRule>
  </conditionalFormatting>
  <conditionalFormatting sqref="G39">
    <cfRule type="cellIs" dxfId="5726" priority="1369" operator="equal">
      <formula>"Introducir resultado"</formula>
    </cfRule>
    <cfRule type="cellIs" dxfId="5725" priority="1370" operator="equal">
      <formula>"Meta Conseguida"</formula>
    </cfRule>
    <cfRule type="cellIs" dxfId="5724" priority="1371" operator="equal">
      <formula>"Meta non Conseguida"</formula>
    </cfRule>
  </conditionalFormatting>
  <conditionalFormatting sqref="F40">
    <cfRule type="cellIs" dxfId="5723" priority="1360" operator="equal">
      <formula>0</formula>
    </cfRule>
    <cfRule type="cellIs" dxfId="5722" priority="1361" operator="lessThan">
      <formula>E40</formula>
    </cfRule>
    <cfRule type="cellIs" dxfId="5721" priority="1362" operator="greaterThanOrEqual">
      <formula>E40</formula>
    </cfRule>
  </conditionalFormatting>
  <conditionalFormatting sqref="G40">
    <cfRule type="cellIs" dxfId="5720" priority="1363" operator="equal">
      <formula>"Introducir resultado"</formula>
    </cfRule>
    <cfRule type="cellIs" dxfId="5719" priority="1364" operator="equal">
      <formula>"Meta Conseguida"</formula>
    </cfRule>
    <cfRule type="cellIs" dxfId="5718" priority="1365" operator="equal">
      <formula>"Meta non Conseguida"</formula>
    </cfRule>
  </conditionalFormatting>
  <conditionalFormatting sqref="J38">
    <cfRule type="cellIs" dxfId="5717" priority="1014" operator="equal">
      <formula>0</formula>
    </cfRule>
    <cfRule type="cellIs" dxfId="5716" priority="1015" operator="lessThan">
      <formula>I38</formula>
    </cfRule>
    <cfRule type="cellIs" dxfId="5715" priority="1016" operator="greaterThanOrEqual">
      <formula>I38</formula>
    </cfRule>
  </conditionalFormatting>
  <conditionalFormatting sqref="G41">
    <cfRule type="cellIs" dxfId="5714" priority="1357" operator="equal">
      <formula>"Introducir resultado"</formula>
    </cfRule>
    <cfRule type="cellIs" dxfId="5713" priority="1358" operator="equal">
      <formula>"Indicador Completado"</formula>
    </cfRule>
    <cfRule type="cellIs" dxfId="5712" priority="1359" operator="equal">
      <formula>"Meta no Conseguida"</formula>
    </cfRule>
  </conditionalFormatting>
  <conditionalFormatting sqref="J60">
    <cfRule type="cellIs" dxfId="5711" priority="1005" operator="equal">
      <formula>0</formula>
    </cfRule>
    <cfRule type="cellIs" dxfId="5710" priority="1006" operator="lessThan">
      <formula>I60</formula>
    </cfRule>
    <cfRule type="cellIs" dxfId="5709" priority="1007" operator="greaterThanOrEqual">
      <formula>I60</formula>
    </cfRule>
  </conditionalFormatting>
  <conditionalFormatting sqref="F53">
    <cfRule type="cellIs" dxfId="5708" priority="1354" operator="equal">
      <formula>0</formula>
    </cfRule>
    <cfRule type="cellIs" dxfId="5707" priority="1355" operator="lessThanOrEqual">
      <formula>E53</formula>
    </cfRule>
    <cfRule type="cellIs" dxfId="5706" priority="1356" operator="greaterThan">
      <formula>E53</formula>
    </cfRule>
  </conditionalFormatting>
  <conditionalFormatting sqref="G67:G69">
    <cfRule type="cellIs" dxfId="5705" priority="1351" operator="equal">
      <formula>"Introducir resultado"</formula>
    </cfRule>
    <cfRule type="cellIs" dxfId="5704" priority="1352" operator="equal">
      <formula>"Meta Conseguida"</formula>
    </cfRule>
    <cfRule type="cellIs" dxfId="5703" priority="1353" operator="equal">
      <formula>"Meta non Conseguida"</formula>
    </cfRule>
  </conditionalFormatting>
  <conditionalFormatting sqref="J62">
    <cfRule type="cellIs" dxfId="5702" priority="939" operator="equal">
      <formula>0</formula>
    </cfRule>
    <cfRule type="cellIs" dxfId="5701" priority="940" operator="lessThan">
      <formula>I62</formula>
    </cfRule>
    <cfRule type="cellIs" dxfId="5700" priority="941" operator="greaterThanOrEqual">
      <formula>I62</formula>
    </cfRule>
  </conditionalFormatting>
  <conditionalFormatting sqref="G76">
    <cfRule type="cellIs" dxfId="5699" priority="1348" operator="equal">
      <formula>"Introducir resultado"</formula>
    </cfRule>
    <cfRule type="cellIs" dxfId="5698" priority="1349" operator="equal">
      <formula>"Meta Conseguida"</formula>
    </cfRule>
    <cfRule type="cellIs" dxfId="5697" priority="1350" operator="equal">
      <formula>"Meta non Conseguida"</formula>
    </cfRule>
  </conditionalFormatting>
  <conditionalFormatting sqref="F76">
    <cfRule type="cellIs" dxfId="5696" priority="1345" operator="equal">
      <formula>0</formula>
    </cfRule>
    <cfRule type="cellIs" dxfId="5695" priority="1346" operator="lessThan">
      <formula>E76</formula>
    </cfRule>
    <cfRule type="cellIs" dxfId="5694" priority="1347" operator="greaterThanOrEqual">
      <formula>E76</formula>
    </cfRule>
  </conditionalFormatting>
  <conditionalFormatting sqref="G77">
    <cfRule type="cellIs" dxfId="5693" priority="1342" operator="equal">
      <formula>"Introducir resultado"</formula>
    </cfRule>
    <cfRule type="cellIs" dxfId="5692" priority="1343" operator="equal">
      <formula>"Meta Conseguida"</formula>
    </cfRule>
    <cfRule type="cellIs" dxfId="5691" priority="1344" operator="equal">
      <formula>"Meta non Conseguida"</formula>
    </cfRule>
  </conditionalFormatting>
  <conditionalFormatting sqref="F77">
    <cfRule type="cellIs" dxfId="5690" priority="1339" operator="equal">
      <formula>0</formula>
    </cfRule>
    <cfRule type="cellIs" dxfId="5689" priority="1340" operator="lessThan">
      <formula>E77</formula>
    </cfRule>
    <cfRule type="cellIs" dxfId="5688" priority="1341" operator="greaterThanOrEqual">
      <formula>E77</formula>
    </cfRule>
  </conditionalFormatting>
  <conditionalFormatting sqref="G78">
    <cfRule type="cellIs" dxfId="5687" priority="1336" operator="equal">
      <formula>"Introducir resultado"</formula>
    </cfRule>
    <cfRule type="cellIs" dxfId="5686" priority="1337" operator="equal">
      <formula>"Meta Conseguida"</formula>
    </cfRule>
    <cfRule type="cellIs" dxfId="5685" priority="1338" operator="equal">
      <formula>"Meta non Conseguida"</formula>
    </cfRule>
  </conditionalFormatting>
  <conditionalFormatting sqref="F78">
    <cfRule type="cellIs" dxfId="5684" priority="1333" operator="equal">
      <formula>0</formula>
    </cfRule>
    <cfRule type="cellIs" dxfId="5683" priority="1334" operator="lessThan">
      <formula>E78</formula>
    </cfRule>
    <cfRule type="cellIs" dxfId="5682" priority="1335" operator="greaterThanOrEqual">
      <formula>E78</formula>
    </cfRule>
  </conditionalFormatting>
  <conditionalFormatting sqref="G79">
    <cfRule type="cellIs" dxfId="5681" priority="1330" operator="equal">
      <formula>"Introducir resultado"</formula>
    </cfRule>
    <cfRule type="cellIs" dxfId="5680" priority="1331" operator="equal">
      <formula>"Meta Conseguida"</formula>
    </cfRule>
    <cfRule type="cellIs" dxfId="5679" priority="1332" operator="equal">
      <formula>"Meta non Conseguida"</formula>
    </cfRule>
  </conditionalFormatting>
  <conditionalFormatting sqref="F79">
    <cfRule type="cellIs" dxfId="5678" priority="1327" operator="equal">
      <formula>0</formula>
    </cfRule>
    <cfRule type="cellIs" dxfId="5677" priority="1328" operator="lessThan">
      <formula>E79</formula>
    </cfRule>
    <cfRule type="cellIs" dxfId="5676" priority="1329" operator="greaterThanOrEqual">
      <formula>E79</formula>
    </cfRule>
  </conditionalFormatting>
  <conditionalFormatting sqref="F62">
    <cfRule type="cellIs" dxfId="5675" priority="1321" operator="equal">
      <formula>0</formula>
    </cfRule>
    <cfRule type="cellIs" dxfId="5674" priority="1322" operator="lessThan">
      <formula>E62</formula>
    </cfRule>
    <cfRule type="cellIs" dxfId="5673" priority="1323" operator="greaterThanOrEqual">
      <formula>E62</formula>
    </cfRule>
  </conditionalFormatting>
  <conditionalFormatting sqref="G62">
    <cfRule type="cellIs" dxfId="5672" priority="1324" operator="equal">
      <formula>"Introducir resultado"</formula>
    </cfRule>
    <cfRule type="cellIs" dxfId="5671" priority="1325" operator="equal">
      <formula>"Meta Conseguida"</formula>
    </cfRule>
    <cfRule type="cellIs" dxfId="5670" priority="1326" operator="equal">
      <formula>"Meta non Conseguida"</formula>
    </cfRule>
  </conditionalFormatting>
  <conditionalFormatting sqref="F63">
    <cfRule type="cellIs" dxfId="5669" priority="1315" operator="equal">
      <formula>0</formula>
    </cfRule>
    <cfRule type="cellIs" dxfId="5668" priority="1316" operator="lessThan">
      <formula>E63</formula>
    </cfRule>
    <cfRule type="cellIs" dxfId="5667" priority="1317" operator="greaterThanOrEqual">
      <formula>E63</formula>
    </cfRule>
  </conditionalFormatting>
  <conditionalFormatting sqref="G63">
    <cfRule type="cellIs" dxfId="5666" priority="1318" operator="equal">
      <formula>"Introducir resultado"</formula>
    </cfRule>
    <cfRule type="cellIs" dxfId="5665" priority="1319" operator="equal">
      <formula>"Meta Conseguida"</formula>
    </cfRule>
    <cfRule type="cellIs" dxfId="5664" priority="1320" operator="equal">
      <formula>"Meta non Conseguida"</formula>
    </cfRule>
  </conditionalFormatting>
  <conditionalFormatting sqref="J67">
    <cfRule type="cellIs" dxfId="5663" priority="825" operator="equal">
      <formula>0</formula>
    </cfRule>
    <cfRule type="cellIs" dxfId="5662" priority="826" operator="lessThan">
      <formula>I67</formula>
    </cfRule>
    <cfRule type="cellIs" dxfId="5661" priority="827" operator="greaterThanOrEqual">
      <formula>I67</formula>
    </cfRule>
  </conditionalFormatting>
  <conditionalFormatting sqref="J69">
    <cfRule type="cellIs" dxfId="5660" priority="819" operator="equal">
      <formula>0</formula>
    </cfRule>
    <cfRule type="cellIs" dxfId="5659" priority="820" operator="lessThan">
      <formula>I69</formula>
    </cfRule>
    <cfRule type="cellIs" dxfId="5658" priority="821" operator="greaterThanOrEqual">
      <formula>I69</formula>
    </cfRule>
  </conditionalFormatting>
  <conditionalFormatting sqref="G83">
    <cfRule type="cellIs" dxfId="5657" priority="1312" operator="equal">
      <formula>"Introducir resultado"</formula>
    </cfRule>
    <cfRule type="cellIs" dxfId="5656" priority="1313" operator="equal">
      <formula>"Meta Conseguida"</formula>
    </cfRule>
    <cfRule type="cellIs" dxfId="5655" priority="1314" operator="equal">
      <formula>"Meta non Conseguida"</formula>
    </cfRule>
  </conditionalFormatting>
  <conditionalFormatting sqref="G82">
    <cfRule type="cellIs" dxfId="5654" priority="1309" operator="equal">
      <formula>"Meta Totalmente Alcanzada"</formula>
    </cfRule>
    <cfRule type="cellIs" dxfId="5653" priority="1310" operator="equal">
      <formula>"Meta Parcialmente Alcanzada"</formula>
    </cfRule>
    <cfRule type="cellIs" dxfId="5652" priority="1311" operator="equal">
      <formula>"Ningunha Meta Alcanzada"</formula>
    </cfRule>
  </conditionalFormatting>
  <conditionalFormatting sqref="F82">
    <cfRule type="cellIs" dxfId="5651" priority="1306" operator="equal">
      <formula>0</formula>
    </cfRule>
    <cfRule type="cellIs" dxfId="5650" priority="1307" operator="lessThan">
      <formula>$E82</formula>
    </cfRule>
    <cfRule type="cellIs" dxfId="5649" priority="1308" operator="greaterThanOrEqual">
      <formula>$E82</formula>
    </cfRule>
  </conditionalFormatting>
  <conditionalFormatting sqref="G84:G86">
    <cfRule type="cellIs" dxfId="5648" priority="1303" operator="equal">
      <formula>"Introducir resultado"</formula>
    </cfRule>
    <cfRule type="cellIs" dxfId="5647" priority="1304" operator="equal">
      <formula>"Meta Conseguida"</formula>
    </cfRule>
    <cfRule type="cellIs" dxfId="5646" priority="1305" operator="equal">
      <formula>"Meta non Conseguida"</formula>
    </cfRule>
  </conditionalFormatting>
  <conditionalFormatting sqref="F27">
    <cfRule type="cellIs" dxfId="5645" priority="1285" operator="equal">
      <formula>0</formula>
    </cfRule>
    <cfRule type="cellIs" dxfId="5644" priority="1286" operator="lessThan">
      <formula>$E27</formula>
    </cfRule>
    <cfRule type="cellIs" dxfId="5643" priority="1287" operator="greaterThanOrEqual">
      <formula>$E27</formula>
    </cfRule>
  </conditionalFormatting>
  <conditionalFormatting sqref="F28">
    <cfRule type="cellIs" dxfId="5642" priority="1282" operator="equal">
      <formula>0</formula>
    </cfRule>
    <cfRule type="cellIs" dxfId="5641" priority="1283" operator="lessThan">
      <formula>$E28</formula>
    </cfRule>
    <cfRule type="cellIs" dxfId="5640" priority="1284" operator="greaterThanOrEqual">
      <formula>$E28</formula>
    </cfRule>
  </conditionalFormatting>
  <conditionalFormatting sqref="F29">
    <cfRule type="cellIs" dxfId="5639" priority="1279" operator="equal">
      <formula>0</formula>
    </cfRule>
    <cfRule type="cellIs" dxfId="5638" priority="1280" operator="lessThan">
      <formula>$E29</formula>
    </cfRule>
    <cfRule type="cellIs" dxfId="5637" priority="1281" operator="greaterThanOrEqual">
      <formula>$E29</formula>
    </cfRule>
  </conditionalFormatting>
  <conditionalFormatting sqref="F30">
    <cfRule type="cellIs" dxfId="5636" priority="1276" operator="equal">
      <formula>0</formula>
    </cfRule>
    <cfRule type="cellIs" dxfId="5635" priority="1277" operator="lessThan">
      <formula>$E30</formula>
    </cfRule>
    <cfRule type="cellIs" dxfId="5634" priority="1278" operator="greaterThanOrEqual">
      <formula>$E30</formula>
    </cfRule>
  </conditionalFormatting>
  <conditionalFormatting sqref="F24">
    <cfRule type="cellIs" dxfId="5633" priority="1300" operator="equal">
      <formula>0</formula>
    </cfRule>
    <cfRule type="cellIs" dxfId="5632" priority="1301" operator="greaterThanOrEqual">
      <formula>E24</formula>
    </cfRule>
    <cfRule type="cellIs" dxfId="5631" priority="1302" operator="lessThan">
      <formula>E24</formula>
    </cfRule>
  </conditionalFormatting>
  <conditionalFormatting sqref="G24">
    <cfRule type="cellIs" dxfId="5630" priority="1297" operator="equal">
      <formula>"Meta Totalmente Alcanzada"</formula>
    </cfRule>
    <cfRule type="cellIs" dxfId="5629" priority="1298" operator="equal">
      <formula>"Meta Parcialmente Alcanzada"</formula>
    </cfRule>
    <cfRule type="cellIs" dxfId="5628" priority="1299" operator="equal">
      <formula>"Ningunha Meta Alcanzada"</formula>
    </cfRule>
  </conditionalFormatting>
  <conditionalFormatting sqref="G26">
    <cfRule type="cellIs" dxfId="5627" priority="1294" operator="equal">
      <formula>"Introducir resultado"</formula>
    </cfRule>
    <cfRule type="cellIs" dxfId="5626" priority="1295" operator="equal">
      <formula>"Meta Conseguida"</formula>
    </cfRule>
    <cfRule type="cellIs" dxfId="5625" priority="1296" operator="equal">
      <formula>"Meta non Conseguida"</formula>
    </cfRule>
  </conditionalFormatting>
  <conditionalFormatting sqref="F26">
    <cfRule type="cellIs" dxfId="5624" priority="1291" operator="equal">
      <formula>0</formula>
    </cfRule>
    <cfRule type="cellIs" dxfId="5623" priority="1292" operator="lessThanOrEqual">
      <formula>E26</formula>
    </cfRule>
    <cfRule type="cellIs" dxfId="5622" priority="1293" operator="greaterThan">
      <formula>E26</formula>
    </cfRule>
  </conditionalFormatting>
  <conditionalFormatting sqref="F25">
    <cfRule type="cellIs" dxfId="5621" priority="1288" operator="equal">
      <formula>0</formula>
    </cfRule>
    <cfRule type="cellIs" dxfId="5620" priority="1289" operator="lessThan">
      <formula>E25</formula>
    </cfRule>
    <cfRule type="cellIs" dxfId="5619" priority="1290" operator="greaterThanOrEqual">
      <formula>E25</formula>
    </cfRule>
  </conditionalFormatting>
  <conditionalFormatting sqref="F92">
    <cfRule type="cellIs" dxfId="5618" priority="1273" operator="equal">
      <formula>0</formula>
    </cfRule>
    <cfRule type="cellIs" dxfId="5617" priority="1274" operator="lessThan">
      <formula>E92</formula>
    </cfRule>
    <cfRule type="cellIs" dxfId="5616" priority="1275" operator="greaterThanOrEqual">
      <formula>E92</formula>
    </cfRule>
  </conditionalFormatting>
  <conditionalFormatting sqref="G92">
    <cfRule type="cellIs" dxfId="5615" priority="1270" operator="equal">
      <formula>"Meta Totalmente Alcanzada"</formula>
    </cfRule>
    <cfRule type="cellIs" dxfId="5614" priority="1271" operator="equal">
      <formula>"Meta Parcialmente Alcanzada"</formula>
    </cfRule>
    <cfRule type="cellIs" dxfId="5613" priority="1272" operator="equal">
      <formula>"Ningunha Meta Alcanzada"</formula>
    </cfRule>
  </conditionalFormatting>
  <conditionalFormatting sqref="F56:F58">
    <cfRule type="cellIs" dxfId="5612" priority="1213" operator="equal">
      <formula>0</formula>
    </cfRule>
    <cfRule type="cellIs" dxfId="5611" priority="1214" operator="lessThan">
      <formula>E56</formula>
    </cfRule>
    <cfRule type="cellIs" dxfId="5610" priority="1215" operator="greaterThanOrEqual">
      <formula>E56</formula>
    </cfRule>
  </conditionalFormatting>
  <conditionalFormatting sqref="F66">
    <cfRule type="cellIs" dxfId="5609" priority="1210" operator="equal">
      <formula>0</formula>
    </cfRule>
    <cfRule type="cellIs" dxfId="5608" priority="1211" operator="lessThan">
      <formula>E66</formula>
    </cfRule>
    <cfRule type="cellIs" dxfId="5607" priority="1212" operator="greaterThanOrEqual">
      <formula>E66</formula>
    </cfRule>
  </conditionalFormatting>
  <conditionalFormatting sqref="F67">
    <cfRule type="cellIs" dxfId="5606" priority="1207" operator="equal">
      <formula>0</formula>
    </cfRule>
    <cfRule type="cellIs" dxfId="5605" priority="1208" operator="lessThan">
      <formula>E67</formula>
    </cfRule>
    <cfRule type="cellIs" dxfId="5604" priority="1209" operator="greaterThanOrEqual">
      <formula>E67</formula>
    </cfRule>
  </conditionalFormatting>
  <conditionalFormatting sqref="F68">
    <cfRule type="cellIs" dxfId="5603" priority="1204" operator="equal">
      <formula>0</formula>
    </cfRule>
    <cfRule type="cellIs" dxfId="5602" priority="1205" operator="lessThan">
      <formula>E68</formula>
    </cfRule>
    <cfRule type="cellIs" dxfId="5601" priority="1206" operator="greaterThanOrEqual">
      <formula>E68</formula>
    </cfRule>
  </conditionalFormatting>
  <conditionalFormatting sqref="F69">
    <cfRule type="cellIs" dxfId="5600" priority="1201" operator="equal">
      <formula>0</formula>
    </cfRule>
    <cfRule type="cellIs" dxfId="5599" priority="1202" operator="lessThan">
      <formula>E69</formula>
    </cfRule>
    <cfRule type="cellIs" dxfId="5598" priority="1203" operator="greaterThanOrEqual">
      <formula>E69</formula>
    </cfRule>
  </conditionalFormatting>
  <conditionalFormatting sqref="F83">
    <cfRule type="cellIs" dxfId="5597" priority="1198" operator="equal">
      <formula>0</formula>
    </cfRule>
    <cfRule type="cellIs" dxfId="5596" priority="1199" operator="lessThan">
      <formula>E83</formula>
    </cfRule>
    <cfRule type="cellIs" dxfId="5595" priority="1200" operator="greaterThanOrEqual">
      <formula>E83</formula>
    </cfRule>
  </conditionalFormatting>
  <conditionalFormatting sqref="F84">
    <cfRule type="cellIs" dxfId="5594" priority="1195" operator="equal">
      <formula>0</formula>
    </cfRule>
    <cfRule type="cellIs" dxfId="5593" priority="1196" operator="lessThan">
      <formula>E84</formula>
    </cfRule>
    <cfRule type="cellIs" dxfId="5592" priority="1197" operator="greaterThanOrEqual">
      <formula>E84</formula>
    </cfRule>
  </conditionalFormatting>
  <conditionalFormatting sqref="F85">
    <cfRule type="cellIs" dxfId="5591" priority="1192" operator="equal">
      <formula>0</formula>
    </cfRule>
    <cfRule type="cellIs" dxfId="5590" priority="1193" operator="lessThan">
      <formula>E85</formula>
    </cfRule>
    <cfRule type="cellIs" dxfId="5589" priority="1194" operator="greaterThanOrEqual">
      <formula>E85</formula>
    </cfRule>
  </conditionalFormatting>
  <conditionalFormatting sqref="F86">
    <cfRule type="cellIs" dxfId="5588" priority="1189" operator="equal">
      <formula>0</formula>
    </cfRule>
    <cfRule type="cellIs" dxfId="5587" priority="1190" operator="lessThan">
      <formula>E86</formula>
    </cfRule>
    <cfRule type="cellIs" dxfId="5586" priority="1191" operator="greaterThanOrEqual">
      <formula>E86</formula>
    </cfRule>
  </conditionalFormatting>
  <conditionalFormatting sqref="F61">
    <cfRule type="cellIs" dxfId="5585" priority="1183" operator="equal">
      <formula>0</formula>
    </cfRule>
    <cfRule type="cellIs" dxfId="5584" priority="1184" operator="lessThan">
      <formula>E61</formula>
    </cfRule>
    <cfRule type="cellIs" dxfId="5583" priority="1185" operator="greaterThanOrEqual">
      <formula>E61</formula>
    </cfRule>
  </conditionalFormatting>
  <conditionalFormatting sqref="G61">
    <cfRule type="cellIs" dxfId="5582" priority="1186" operator="equal">
      <formula>"Introducir resultado"</formula>
    </cfRule>
    <cfRule type="cellIs" dxfId="5581" priority="1187" operator="equal">
      <formula>"Meta Conseguida"</formula>
    </cfRule>
    <cfRule type="cellIs" dxfId="5580" priority="1188" operator="equal">
      <formula>"Meta non Conseguida"</formula>
    </cfRule>
  </conditionalFormatting>
  <conditionalFormatting sqref="G35">
    <cfRule type="cellIs" dxfId="5579" priority="1152" operator="equal">
      <formula>"Introducir resultado"</formula>
    </cfRule>
    <cfRule type="cellIs" dxfId="5578" priority="1153" operator="equal">
      <formula>"Meta Conseguida"</formula>
    </cfRule>
    <cfRule type="cellIs" dxfId="5577" priority="1154" operator="equal">
      <formula>"Meta non Conseguida"</formula>
    </cfRule>
  </conditionalFormatting>
  <conditionalFormatting sqref="G25">
    <cfRule type="cellIs" dxfId="5576" priority="1149" operator="equal">
      <formula>"Introducir resultado"</formula>
    </cfRule>
    <cfRule type="cellIs" dxfId="5575" priority="1150" operator="equal">
      <formula>"Meta Conseguida"</formula>
    </cfRule>
    <cfRule type="cellIs" dxfId="5574" priority="1151" operator="equal">
      <formula>"Meta non Conseguida"</formula>
    </cfRule>
  </conditionalFormatting>
  <conditionalFormatting sqref="G27:G30">
    <cfRule type="cellIs" dxfId="5573" priority="1146" operator="equal">
      <formula>"Introducir resultado"</formula>
    </cfRule>
    <cfRule type="cellIs" dxfId="5572" priority="1147" operator="equal">
      <formula>"Meta Conseguida"</formula>
    </cfRule>
    <cfRule type="cellIs" dxfId="5571" priority="1148" operator="equal">
      <formula>"Meta non Conseguida"</formula>
    </cfRule>
  </conditionalFormatting>
  <conditionalFormatting sqref="G32">
    <cfRule type="cellIs" dxfId="5570" priority="1143" operator="equal">
      <formula>"Introducir resultado"</formula>
    </cfRule>
    <cfRule type="cellIs" dxfId="5569" priority="1144" operator="equal">
      <formula>"Meta Conseguida"</formula>
    </cfRule>
    <cfRule type="cellIs" dxfId="5568" priority="1145" operator="equal">
      <formula>"Meta non Conseguida"</formula>
    </cfRule>
  </conditionalFormatting>
  <conditionalFormatting sqref="G53">
    <cfRule type="cellIs" dxfId="5567" priority="1140" operator="equal">
      <formula>"Introducir resultado"</formula>
    </cfRule>
    <cfRule type="cellIs" dxfId="5566" priority="1141" operator="equal">
      <formula>"Meta Conseguida"</formula>
    </cfRule>
    <cfRule type="cellIs" dxfId="5565" priority="1142" operator="equal">
      <formula>"Meta non Conseguida"</formula>
    </cfRule>
  </conditionalFormatting>
  <conditionalFormatting sqref="G64">
    <cfRule type="cellIs" dxfId="5564" priority="1137" operator="equal">
      <formula>"Introducir resultado"</formula>
    </cfRule>
    <cfRule type="cellIs" dxfId="5563" priority="1138" operator="equal">
      <formula>"Meta Conseguida"</formula>
    </cfRule>
    <cfRule type="cellIs" dxfId="5562" priority="1139" operator="equal">
      <formula>"Meta non Conseguida"</formula>
    </cfRule>
  </conditionalFormatting>
  <conditionalFormatting sqref="G70">
    <cfRule type="cellIs" dxfId="5561" priority="1134" operator="equal">
      <formula>"Introducir resultado"</formula>
    </cfRule>
    <cfRule type="cellIs" dxfId="5560" priority="1135" operator="equal">
      <formula>"Indicador Completado"</formula>
    </cfRule>
    <cfRule type="cellIs" dxfId="5559" priority="1136" operator="equal">
      <formula>"Meta no Conseguida"</formula>
    </cfRule>
  </conditionalFormatting>
  <conditionalFormatting sqref="G72">
    <cfRule type="cellIs" dxfId="5558" priority="1131" operator="equal">
      <formula>"Introducir resultado"</formula>
    </cfRule>
    <cfRule type="cellIs" dxfId="5557" priority="1132" operator="equal">
      <formula>"Indicador Completado"</formula>
    </cfRule>
    <cfRule type="cellIs" dxfId="5556" priority="1133" operator="equal">
      <formula>"Meta no Conseguida"</formula>
    </cfRule>
  </conditionalFormatting>
  <conditionalFormatting sqref="G71">
    <cfRule type="cellIs" dxfId="5555" priority="1128" operator="equal">
      <formula>"Introducir resultado"</formula>
    </cfRule>
    <cfRule type="cellIs" dxfId="5554" priority="1129" operator="equal">
      <formula>"Meta Conseguida"</formula>
    </cfRule>
    <cfRule type="cellIs" dxfId="5553" priority="1130" operator="equal">
      <formula>"Meta non Conseguida"</formula>
    </cfRule>
  </conditionalFormatting>
  <conditionalFormatting sqref="G73">
    <cfRule type="cellIs" dxfId="5552" priority="1125" operator="equal">
      <formula>"Introducir resultado"</formula>
    </cfRule>
    <cfRule type="cellIs" dxfId="5551" priority="1126" operator="equal">
      <formula>"Meta Conseguida"</formula>
    </cfRule>
    <cfRule type="cellIs" dxfId="5550" priority="1127" operator="equal">
      <formula>"Meta non Conseguida"</formula>
    </cfRule>
  </conditionalFormatting>
  <conditionalFormatting sqref="G74">
    <cfRule type="cellIs" dxfId="5549" priority="1122" operator="equal">
      <formula>"Introducir resultado"</formula>
    </cfRule>
    <cfRule type="cellIs" dxfId="5548" priority="1123" operator="equal">
      <formula>"Meta Conseguida"</formula>
    </cfRule>
    <cfRule type="cellIs" dxfId="5547" priority="1124" operator="equal">
      <formula>"Meta non Conseguida"</formula>
    </cfRule>
  </conditionalFormatting>
  <conditionalFormatting sqref="G80">
    <cfRule type="cellIs" dxfId="5546" priority="1119" operator="equal">
      <formula>"Introducir resultado"</formula>
    </cfRule>
    <cfRule type="cellIs" dxfId="5545" priority="1120" operator="equal">
      <formula>"Meta Conseguida"</formula>
    </cfRule>
    <cfRule type="cellIs" dxfId="5544" priority="1121" operator="equal">
      <formula>"Meta non Conseguida"</formula>
    </cfRule>
  </conditionalFormatting>
  <conditionalFormatting sqref="G81">
    <cfRule type="cellIs" dxfId="5543" priority="1116" operator="equal">
      <formula>"Introducir resultado"</formula>
    </cfRule>
    <cfRule type="cellIs" dxfId="5542" priority="1117" operator="equal">
      <formula>"Meta Conseguida"</formula>
    </cfRule>
    <cfRule type="cellIs" dxfId="5541" priority="1118" operator="equal">
      <formula>"Meta non Conseguida"</formula>
    </cfRule>
  </conditionalFormatting>
  <conditionalFormatting sqref="F80">
    <cfRule type="cellIs" dxfId="5540" priority="1113" operator="equal">
      <formula>0</formula>
    </cfRule>
    <cfRule type="cellIs" dxfId="5539" priority="1114" operator="lessThan">
      <formula>E80</formula>
    </cfRule>
    <cfRule type="cellIs" dxfId="5538" priority="1115" operator="greaterThanOrEqual">
      <formula>E80</formula>
    </cfRule>
  </conditionalFormatting>
  <conditionalFormatting sqref="F71">
    <cfRule type="cellIs" dxfId="5537" priority="1110" operator="equal">
      <formula>0</formula>
    </cfRule>
    <cfRule type="cellIs" dxfId="5536" priority="1111" operator="lessThan">
      <formula>E71</formula>
    </cfRule>
    <cfRule type="cellIs" dxfId="5535" priority="1112" operator="greaterThanOrEqual">
      <formula>E71</formula>
    </cfRule>
  </conditionalFormatting>
  <conditionalFormatting sqref="F74">
    <cfRule type="cellIs" dxfId="5534" priority="1104" operator="equal">
      <formula>0</formula>
    </cfRule>
    <cfRule type="cellIs" dxfId="5533" priority="1105" operator="lessThan">
      <formula>E74</formula>
    </cfRule>
    <cfRule type="cellIs" dxfId="5532" priority="1106" operator="greaterThanOrEqual">
      <formula>E74</formula>
    </cfRule>
  </conditionalFormatting>
  <conditionalFormatting sqref="F81">
    <cfRule type="cellIs" dxfId="5531" priority="1101" operator="equal">
      <formula>0</formula>
    </cfRule>
    <cfRule type="cellIs" dxfId="5530" priority="1102" operator="lessThan">
      <formula>E81</formula>
    </cfRule>
    <cfRule type="cellIs" dxfId="5529" priority="1103" operator="greaterThanOrEqual">
      <formula>E81</formula>
    </cfRule>
  </conditionalFormatting>
  <conditionalFormatting sqref="G87:G88">
    <cfRule type="cellIs" dxfId="5528" priority="1098" operator="equal">
      <formula>"Introducir resultado"</formula>
    </cfRule>
    <cfRule type="cellIs" dxfId="5527" priority="1099" operator="equal">
      <formula>"Indicador Completado"</formula>
    </cfRule>
    <cfRule type="cellIs" dxfId="5526" priority="1100" operator="equal">
      <formula>"Meta no Conseguida"</formula>
    </cfRule>
  </conditionalFormatting>
  <conditionalFormatting sqref="F93:F102">
    <cfRule type="cellIs" dxfId="5525" priority="1095" operator="equal">
      <formula>0</formula>
    </cfRule>
    <cfRule type="cellIs" dxfId="5524" priority="1096" operator="lessThan">
      <formula>E93</formula>
    </cfRule>
    <cfRule type="cellIs" dxfId="5523" priority="1097" operator="greaterThanOrEqual">
      <formula>E93</formula>
    </cfRule>
  </conditionalFormatting>
  <conditionalFormatting sqref="G93:G102">
    <cfRule type="cellIs" dxfId="5522" priority="1092" operator="equal">
      <formula>"Introducir resultado"</formula>
    </cfRule>
    <cfRule type="cellIs" dxfId="5521" priority="1093" operator="equal">
      <formula>"Meta Conseguida"</formula>
    </cfRule>
    <cfRule type="cellIs" dxfId="5520" priority="1094" operator="equal">
      <formula>"Meta non Conseguida"</formula>
    </cfRule>
  </conditionalFormatting>
  <conditionalFormatting sqref="K33">
    <cfRule type="cellIs" dxfId="5519" priority="1089" operator="equal">
      <formula>"Introducir resultado"</formula>
    </cfRule>
    <cfRule type="cellIs" dxfId="5518" priority="1090" operator="equal">
      <formula>"Meta Conseguida"</formula>
    </cfRule>
    <cfRule type="cellIs" dxfId="5517" priority="1091" operator="equal">
      <formula>"Meta non Conseguida"</formula>
    </cfRule>
  </conditionalFormatting>
  <conditionalFormatting sqref="K55">
    <cfRule type="cellIs" dxfId="5516" priority="1065" operator="equal">
      <formula>"Introducir resultado"</formula>
    </cfRule>
    <cfRule type="cellIs" dxfId="5515" priority="1066" operator="equal">
      <formula>"Meta Conseguida"</formula>
    </cfRule>
    <cfRule type="cellIs" dxfId="5514" priority="1067" operator="equal">
      <formula>"Meta non Conseguida"</formula>
    </cfRule>
  </conditionalFormatting>
  <conditionalFormatting sqref="K66">
    <cfRule type="cellIs" dxfId="5513" priority="1050" operator="equal">
      <formula>"Introducir resultado"</formula>
    </cfRule>
    <cfRule type="cellIs" dxfId="5512" priority="1051" operator="equal">
      <formula>"Meta Conseguida"</formula>
    </cfRule>
    <cfRule type="cellIs" dxfId="5511" priority="1052" operator="equal">
      <formula>"Meta non Conseguida"</formula>
    </cfRule>
  </conditionalFormatting>
  <conditionalFormatting sqref="J52">
    <cfRule type="cellIs" dxfId="5510" priority="1017" operator="equal">
      <formula>0</formula>
    </cfRule>
    <cfRule type="cellIs" dxfId="5509" priority="1018" operator="lessThanOrEqual">
      <formula>I52</formula>
    </cfRule>
    <cfRule type="cellIs" dxfId="5508" priority="1019" operator="greaterThan">
      <formula>I52</formula>
    </cfRule>
  </conditionalFormatting>
  <conditionalFormatting sqref="J64">
    <cfRule type="cellIs" dxfId="5507" priority="1011" operator="equal">
      <formula>0</formula>
    </cfRule>
    <cfRule type="cellIs" dxfId="5506" priority="1012" operator="lessThan">
      <formula>I64</formula>
    </cfRule>
    <cfRule type="cellIs" dxfId="5505" priority="1013" operator="greaterThanOrEqual">
      <formula>I64</formula>
    </cfRule>
  </conditionalFormatting>
  <conditionalFormatting sqref="K48:K49">
    <cfRule type="cellIs" dxfId="5504" priority="1086" operator="equal">
      <formula>"Introducir resultado"</formula>
    </cfRule>
    <cfRule type="cellIs" dxfId="5503" priority="1087" operator="equal">
      <formula>"Meta Conseguida"</formula>
    </cfRule>
    <cfRule type="cellIs" dxfId="5502" priority="1088" operator="equal">
      <formula>"Meta non Conseguida"</formula>
    </cfRule>
  </conditionalFormatting>
  <conditionalFormatting sqref="K38">
    <cfRule type="cellIs" dxfId="5501" priority="1083" operator="equal">
      <formula>"Introducir resultado"</formula>
    </cfRule>
    <cfRule type="cellIs" dxfId="5500" priority="1084" operator="equal">
      <formula>"Meta Conseguida"</formula>
    </cfRule>
    <cfRule type="cellIs" dxfId="5499" priority="1085" operator="equal">
      <formula>"Meta non Conseguida"</formula>
    </cfRule>
  </conditionalFormatting>
  <conditionalFormatting sqref="J37">
    <cfRule type="cellIs" dxfId="5498" priority="1080" operator="equal">
      <formula>0</formula>
    </cfRule>
    <cfRule type="cellIs" dxfId="5497" priority="1081" operator="lessThan">
      <formula>$E37</formula>
    </cfRule>
    <cfRule type="cellIs" dxfId="5496" priority="1082" operator="greaterThanOrEqual">
      <formula>$E37</formula>
    </cfRule>
  </conditionalFormatting>
  <conditionalFormatting sqref="K47">
    <cfRule type="cellIs" dxfId="5495" priority="1077" operator="equal">
      <formula>"Introducir resultado"</formula>
    </cfRule>
    <cfRule type="cellIs" dxfId="5494" priority="1078" operator="equal">
      <formula>"Meta Conseguida"</formula>
    </cfRule>
    <cfRule type="cellIs" dxfId="5493" priority="1079" operator="equal">
      <formula>"Meta noN Conseguida"</formula>
    </cfRule>
  </conditionalFormatting>
  <conditionalFormatting sqref="J46">
    <cfRule type="cellIs" dxfId="5492" priority="1074" operator="equal">
      <formula>0</formula>
    </cfRule>
    <cfRule type="cellIs" dxfId="5491" priority="1075" operator="lessThan">
      <formula>I46</formula>
    </cfRule>
    <cfRule type="cellIs" dxfId="5490" priority="1076" operator="greaterThanOrEqual">
      <formula>I46</formula>
    </cfRule>
  </conditionalFormatting>
  <conditionalFormatting sqref="J47:J49">
    <cfRule type="cellIs" dxfId="5489" priority="1071" operator="equal">
      <formula>0</formula>
    </cfRule>
    <cfRule type="cellIs" dxfId="5488" priority="1072" operator="lessThan">
      <formula>I47</formula>
    </cfRule>
    <cfRule type="cellIs" dxfId="5487" priority="1073" operator="greaterThanOrEqual">
      <formula>I47</formula>
    </cfRule>
  </conditionalFormatting>
  <conditionalFormatting sqref="K57:K58">
    <cfRule type="cellIs" dxfId="5486" priority="1068" operator="equal">
      <formula>"Introducir resultado"</formula>
    </cfRule>
    <cfRule type="cellIs" dxfId="5485" priority="1069" operator="equal">
      <formula>"Meta Conseguida"</formula>
    </cfRule>
    <cfRule type="cellIs" dxfId="5484" priority="1070" operator="equal">
      <formula>"Meta non Conseguida"</formula>
    </cfRule>
  </conditionalFormatting>
  <conditionalFormatting sqref="J54">
    <cfRule type="cellIs" dxfId="5483" priority="1062" operator="equal">
      <formula>0</formula>
    </cfRule>
    <cfRule type="cellIs" dxfId="5482" priority="1063" operator="lessThan">
      <formula>$E54</formula>
    </cfRule>
    <cfRule type="cellIs" dxfId="5481" priority="1064" operator="greaterThanOrEqual">
      <formula>$E54</formula>
    </cfRule>
  </conditionalFormatting>
  <conditionalFormatting sqref="K60">
    <cfRule type="cellIs" dxfId="5480" priority="1059" operator="equal">
      <formula>"Introducir resultado"</formula>
    </cfRule>
    <cfRule type="cellIs" dxfId="5479" priority="1060" operator="equal">
      <formula>"Meta Conseguida"</formula>
    </cfRule>
    <cfRule type="cellIs" dxfId="5478" priority="1061" operator="equal">
      <formula>"Meta non Conseguida"</formula>
    </cfRule>
  </conditionalFormatting>
  <conditionalFormatting sqref="K59">
    <cfRule type="cellIs" dxfId="5477" priority="1056" operator="equal">
      <formula>"Meta Totalmente Alcanzada"</formula>
    </cfRule>
    <cfRule type="cellIs" dxfId="5476" priority="1057" operator="equal">
      <formula>"Meta Parcialmente Alcanzada"</formula>
    </cfRule>
    <cfRule type="cellIs" dxfId="5475" priority="1058" operator="equal">
      <formula>"Ningunha Meta Alcanzada"</formula>
    </cfRule>
  </conditionalFormatting>
  <conditionalFormatting sqref="J59">
    <cfRule type="cellIs" dxfId="5474" priority="1053" operator="equal">
      <formula>0</formula>
    </cfRule>
    <cfRule type="cellIs" dxfId="5473" priority="1054" operator="lessThan">
      <formula>I59</formula>
    </cfRule>
    <cfRule type="cellIs" dxfId="5472" priority="1055" operator="greaterThanOrEqual">
      <formula>I59</formula>
    </cfRule>
  </conditionalFormatting>
  <conditionalFormatting sqref="K65">
    <cfRule type="cellIs" dxfId="5471" priority="1047" operator="equal">
      <formula>"Meta Totalmente Alcanzada"</formula>
    </cfRule>
    <cfRule type="cellIs" dxfId="5470" priority="1048" operator="equal">
      <formula>"Meta Parcialmente Alcanzada"</formula>
    </cfRule>
    <cfRule type="cellIs" dxfId="5469" priority="1049" operator="equal">
      <formula>"Ningunha Meta Alcanzada"</formula>
    </cfRule>
  </conditionalFormatting>
  <conditionalFormatting sqref="J65">
    <cfRule type="cellIs" dxfId="5468" priority="1044" operator="equal">
      <formula>0</formula>
    </cfRule>
    <cfRule type="cellIs" dxfId="5467" priority="1045" operator="lessThan">
      <formula>$E65</formula>
    </cfRule>
    <cfRule type="cellIs" dxfId="5466" priority="1046" operator="greaterThanOrEqual">
      <formula>$E65</formula>
    </cfRule>
  </conditionalFormatting>
  <conditionalFormatting sqref="K52">
    <cfRule type="cellIs" dxfId="5465" priority="1041" operator="equal">
      <formula>"Introducir resultado"</formula>
    </cfRule>
    <cfRule type="cellIs" dxfId="5464" priority="1042" operator="equal">
      <formula>"Meta Conseguida"</formula>
    </cfRule>
    <cfRule type="cellIs" dxfId="5463" priority="1043" operator="equal">
      <formula>"Meta non Conseguida"</formula>
    </cfRule>
  </conditionalFormatting>
  <conditionalFormatting sqref="K75">
    <cfRule type="cellIs" dxfId="5462" priority="1035" operator="equal">
      <formula>"Meta Totalmente Alcanzada"</formula>
    </cfRule>
    <cfRule type="cellIs" dxfId="5461" priority="1036" operator="equal">
      <formula>"Meta Parcialmente Alcanzada"</formula>
    </cfRule>
    <cfRule type="cellIs" dxfId="5460" priority="1037" operator="equal">
      <formula>"Ningunha Meta Alcanzada"</formula>
    </cfRule>
  </conditionalFormatting>
  <conditionalFormatting sqref="J75">
    <cfRule type="cellIs" dxfId="5459" priority="1032" operator="equal">
      <formula>0</formula>
    </cfRule>
    <cfRule type="cellIs" dxfId="5458" priority="1033" operator="lessThan">
      <formula>$E75</formula>
    </cfRule>
    <cfRule type="cellIs" dxfId="5457" priority="1034" operator="greaterThanOrEqual">
      <formula>$E75</formula>
    </cfRule>
  </conditionalFormatting>
  <conditionalFormatting sqref="K56">
    <cfRule type="cellIs" dxfId="5456" priority="1029" operator="equal">
      <formula>"Introducir resultado"</formula>
    </cfRule>
    <cfRule type="cellIs" dxfId="5455" priority="1030" operator="equal">
      <formula>"Meta Conseguida"</formula>
    </cfRule>
    <cfRule type="cellIs" dxfId="5454" priority="1031" operator="equal">
      <formula>"Meta non Conseguida"</formula>
    </cfRule>
  </conditionalFormatting>
  <conditionalFormatting sqref="K37">
    <cfRule type="cellIs" dxfId="5453" priority="1026" operator="equal">
      <formula>"Meta Totalmente Alcanzada"</formula>
    </cfRule>
    <cfRule type="cellIs" dxfId="5452" priority="1027" operator="equal">
      <formula>"Meta Parcialmente Alcanzada"</formula>
    </cfRule>
    <cfRule type="cellIs" dxfId="5451" priority="1028" operator="equal">
      <formula>"Ningunha Meta Alcanzada"</formula>
    </cfRule>
  </conditionalFormatting>
  <conditionalFormatting sqref="K46">
    <cfRule type="cellIs" dxfId="5450" priority="1023" operator="equal">
      <formula>"Meta Totalmente Alcanzada"</formula>
    </cfRule>
    <cfRule type="cellIs" dxfId="5449" priority="1024" operator="equal">
      <formula>"Meta Parcialmente Alcanzada"</formula>
    </cfRule>
    <cfRule type="cellIs" dxfId="5448" priority="1025" operator="equal">
      <formula>"Ningunha Meta Alcanzada"</formula>
    </cfRule>
  </conditionalFormatting>
  <conditionalFormatting sqref="K54">
    <cfRule type="cellIs" dxfId="5447" priority="1020" operator="equal">
      <formula>"Meta Totalmente Alcanzada"</formula>
    </cfRule>
    <cfRule type="cellIs" dxfId="5446" priority="1021" operator="equal">
      <formula>"Meta Parcialmente Alcanzada"</formula>
    </cfRule>
    <cfRule type="cellIs" dxfId="5445" priority="1022" operator="equal">
      <formula>"Ningunha Meta Alcanzada"</formula>
    </cfRule>
  </conditionalFormatting>
  <conditionalFormatting sqref="J55">
    <cfRule type="cellIs" dxfId="5444" priority="1008" operator="equal">
      <formula>0</formula>
    </cfRule>
    <cfRule type="cellIs" dxfId="5443" priority="1009" operator="lessThan">
      <formula>I55</formula>
    </cfRule>
    <cfRule type="cellIs" dxfId="5442" priority="1010" operator="greaterThanOrEqual">
      <formula>I55</formula>
    </cfRule>
  </conditionalFormatting>
  <conditionalFormatting sqref="J33">
    <cfRule type="cellIs" dxfId="5441" priority="1002" operator="equal">
      <formula>0</formula>
    </cfRule>
    <cfRule type="cellIs" dxfId="5440" priority="1003" operator="lessThan">
      <formula>I33</formula>
    </cfRule>
    <cfRule type="cellIs" dxfId="5439" priority="1004" operator="greaterThanOrEqual">
      <formula>I33</formula>
    </cfRule>
  </conditionalFormatting>
  <conditionalFormatting sqref="J32">
    <cfRule type="cellIs" dxfId="5438" priority="999" operator="equal">
      <formula>0</formula>
    </cfRule>
    <cfRule type="cellIs" dxfId="5437" priority="1000" operator="lessThan">
      <formula>I32</formula>
    </cfRule>
    <cfRule type="cellIs" dxfId="5436" priority="1001" operator="greaterThanOrEqual">
      <formula>I32</formula>
    </cfRule>
  </conditionalFormatting>
  <conditionalFormatting sqref="J35">
    <cfRule type="cellIs" dxfId="5435" priority="996" operator="equal">
      <formula>0</formula>
    </cfRule>
    <cfRule type="cellIs" dxfId="5434" priority="997" operator="lessThan">
      <formula>I35</formula>
    </cfRule>
    <cfRule type="cellIs" dxfId="5433" priority="998" operator="greaterThanOrEqual">
      <formula>I35</formula>
    </cfRule>
  </conditionalFormatting>
  <conditionalFormatting sqref="K36">
    <cfRule type="cellIs" dxfId="5432" priority="993" operator="equal">
      <formula>"Introducir resultado"</formula>
    </cfRule>
    <cfRule type="cellIs" dxfId="5431" priority="994" operator="equal">
      <formula>"Meta Conseguida"</formula>
    </cfRule>
    <cfRule type="cellIs" dxfId="5430" priority="995" operator="equal">
      <formula>"Meta non Conseguida"</formula>
    </cfRule>
  </conditionalFormatting>
  <conditionalFormatting sqref="J36">
    <cfRule type="cellIs" dxfId="5429" priority="990" operator="equal">
      <formula>0</formula>
    </cfRule>
    <cfRule type="cellIs" dxfId="5428" priority="991" operator="lessThan">
      <formula>I36</formula>
    </cfRule>
    <cfRule type="cellIs" dxfId="5427" priority="992" operator="greaterThanOrEqual">
      <formula>I36</formula>
    </cfRule>
  </conditionalFormatting>
  <conditionalFormatting sqref="J39">
    <cfRule type="cellIs" dxfId="5426" priority="984" operator="equal">
      <formula>0</formula>
    </cfRule>
    <cfRule type="cellIs" dxfId="5425" priority="985" operator="lessThan">
      <formula>I39</formula>
    </cfRule>
    <cfRule type="cellIs" dxfId="5424" priority="986" operator="greaterThanOrEqual">
      <formula>I39</formula>
    </cfRule>
  </conditionalFormatting>
  <conditionalFormatting sqref="K39">
    <cfRule type="cellIs" dxfId="5423" priority="987" operator="equal">
      <formula>"Introducir resultado"</formula>
    </cfRule>
    <cfRule type="cellIs" dxfId="5422" priority="988" operator="equal">
      <formula>"Meta Conseguida"</formula>
    </cfRule>
    <cfRule type="cellIs" dxfId="5421" priority="989" operator="equal">
      <formula>"Meta non Conseguida"</formula>
    </cfRule>
  </conditionalFormatting>
  <conditionalFormatting sqref="J40">
    <cfRule type="cellIs" dxfId="5420" priority="978" operator="equal">
      <formula>0</formula>
    </cfRule>
    <cfRule type="cellIs" dxfId="5419" priority="979" operator="lessThan">
      <formula>I40</formula>
    </cfRule>
    <cfRule type="cellIs" dxfId="5418" priority="980" operator="greaterThanOrEqual">
      <formula>I40</formula>
    </cfRule>
  </conditionalFormatting>
  <conditionalFormatting sqref="K40">
    <cfRule type="cellIs" dxfId="5417" priority="981" operator="equal">
      <formula>"Introducir resultado"</formula>
    </cfRule>
    <cfRule type="cellIs" dxfId="5416" priority="982" operator="equal">
      <formula>"Meta Conseguida"</formula>
    </cfRule>
    <cfRule type="cellIs" dxfId="5415" priority="983" operator="equal">
      <formula>"Meta non Conseguida"</formula>
    </cfRule>
  </conditionalFormatting>
  <conditionalFormatting sqref="K41">
    <cfRule type="cellIs" dxfId="5414" priority="975" operator="equal">
      <formula>"Introducir resultado"</formula>
    </cfRule>
    <cfRule type="cellIs" dxfId="5413" priority="976" operator="equal">
      <formula>"Indicador Completado"</formula>
    </cfRule>
    <cfRule type="cellIs" dxfId="5412" priority="977" operator="equal">
      <formula>"Meta no Conseguida"</formula>
    </cfRule>
  </conditionalFormatting>
  <conditionalFormatting sqref="J53">
    <cfRule type="cellIs" dxfId="5411" priority="972" operator="equal">
      <formula>0</formula>
    </cfRule>
    <cfRule type="cellIs" dxfId="5410" priority="973" operator="lessThanOrEqual">
      <formula>I53</formula>
    </cfRule>
    <cfRule type="cellIs" dxfId="5409" priority="974" operator="greaterThan">
      <formula>I53</formula>
    </cfRule>
  </conditionalFormatting>
  <conditionalFormatting sqref="K67:K69">
    <cfRule type="cellIs" dxfId="5408" priority="969" operator="equal">
      <formula>"Introducir resultado"</formula>
    </cfRule>
    <cfRule type="cellIs" dxfId="5407" priority="970" operator="equal">
      <formula>"Meta Conseguida"</formula>
    </cfRule>
    <cfRule type="cellIs" dxfId="5406" priority="971" operator="equal">
      <formula>"Meta non Conseguida"</formula>
    </cfRule>
  </conditionalFormatting>
  <conditionalFormatting sqref="K76">
    <cfRule type="cellIs" dxfId="5405" priority="966" operator="equal">
      <formula>"Introducir resultado"</formula>
    </cfRule>
    <cfRule type="cellIs" dxfId="5404" priority="967" operator="equal">
      <formula>"Meta Conseguida"</formula>
    </cfRule>
    <cfRule type="cellIs" dxfId="5403" priority="968" operator="equal">
      <formula>"Meta non Conseguida"</formula>
    </cfRule>
  </conditionalFormatting>
  <conditionalFormatting sqref="J76">
    <cfRule type="cellIs" dxfId="5402" priority="963" operator="equal">
      <formula>0</formula>
    </cfRule>
    <cfRule type="cellIs" dxfId="5401" priority="964" operator="lessThan">
      <formula>I76</formula>
    </cfRule>
    <cfRule type="cellIs" dxfId="5400" priority="965" operator="greaterThanOrEqual">
      <formula>I76</formula>
    </cfRule>
  </conditionalFormatting>
  <conditionalFormatting sqref="K77">
    <cfRule type="cellIs" dxfId="5399" priority="960" operator="equal">
      <formula>"Introducir resultado"</formula>
    </cfRule>
    <cfRule type="cellIs" dxfId="5398" priority="961" operator="equal">
      <formula>"Meta Conseguida"</formula>
    </cfRule>
    <cfRule type="cellIs" dxfId="5397" priority="962" operator="equal">
      <formula>"Meta non Conseguida"</formula>
    </cfRule>
  </conditionalFormatting>
  <conditionalFormatting sqref="J77">
    <cfRule type="cellIs" dxfId="5396" priority="957" operator="equal">
      <formula>0</formula>
    </cfRule>
    <cfRule type="cellIs" dxfId="5395" priority="958" operator="lessThan">
      <formula>I77</formula>
    </cfRule>
    <cfRule type="cellIs" dxfId="5394" priority="959" operator="greaterThanOrEqual">
      <formula>I77</formula>
    </cfRule>
  </conditionalFormatting>
  <conditionalFormatting sqref="K78">
    <cfRule type="cellIs" dxfId="5393" priority="954" operator="equal">
      <formula>"Introducir resultado"</formula>
    </cfRule>
    <cfRule type="cellIs" dxfId="5392" priority="955" operator="equal">
      <formula>"Meta Conseguida"</formula>
    </cfRule>
    <cfRule type="cellIs" dxfId="5391" priority="956" operator="equal">
      <formula>"Meta non Conseguida"</formula>
    </cfRule>
  </conditionalFormatting>
  <conditionalFormatting sqref="J78">
    <cfRule type="cellIs" dxfId="5390" priority="951" operator="equal">
      <formula>0</formula>
    </cfRule>
    <cfRule type="cellIs" dxfId="5389" priority="952" operator="lessThan">
      <formula>I78</formula>
    </cfRule>
    <cfRule type="cellIs" dxfId="5388" priority="953" operator="greaterThanOrEqual">
      <formula>I78</formula>
    </cfRule>
  </conditionalFormatting>
  <conditionalFormatting sqref="K79">
    <cfRule type="cellIs" dxfId="5387" priority="948" operator="equal">
      <formula>"Introducir resultado"</formula>
    </cfRule>
    <cfRule type="cellIs" dxfId="5386" priority="949" operator="equal">
      <formula>"Meta Conseguida"</formula>
    </cfRule>
    <cfRule type="cellIs" dxfId="5385" priority="950" operator="equal">
      <formula>"Meta non Conseguida"</formula>
    </cfRule>
  </conditionalFormatting>
  <conditionalFormatting sqref="J79">
    <cfRule type="cellIs" dxfId="5384" priority="945" operator="equal">
      <formula>0</formula>
    </cfRule>
    <cfRule type="cellIs" dxfId="5383" priority="946" operator="lessThan">
      <formula>I79</formula>
    </cfRule>
    <cfRule type="cellIs" dxfId="5382" priority="947" operator="greaterThanOrEqual">
      <formula>I79</formula>
    </cfRule>
  </conditionalFormatting>
  <conditionalFormatting sqref="K62">
    <cfRule type="cellIs" dxfId="5381" priority="942" operator="equal">
      <formula>"Introducir resultado"</formula>
    </cfRule>
    <cfRule type="cellIs" dxfId="5380" priority="943" operator="equal">
      <formula>"Meta Conseguida"</formula>
    </cfRule>
    <cfRule type="cellIs" dxfId="5379" priority="944" operator="equal">
      <formula>"Meta non Conseguida"</formula>
    </cfRule>
  </conditionalFormatting>
  <conditionalFormatting sqref="J63">
    <cfRule type="cellIs" dxfId="5378" priority="933" operator="equal">
      <formula>0</formula>
    </cfRule>
    <cfRule type="cellIs" dxfId="5377" priority="934" operator="lessThan">
      <formula>I63</formula>
    </cfRule>
    <cfRule type="cellIs" dxfId="5376" priority="935" operator="greaterThanOrEqual">
      <formula>I63</formula>
    </cfRule>
  </conditionalFormatting>
  <conditionalFormatting sqref="K63">
    <cfRule type="cellIs" dxfId="5375" priority="936" operator="equal">
      <formula>"Introducir resultado"</formula>
    </cfRule>
    <cfRule type="cellIs" dxfId="5374" priority="937" operator="equal">
      <formula>"Meta Conseguida"</formula>
    </cfRule>
    <cfRule type="cellIs" dxfId="5373" priority="938" operator="equal">
      <formula>"Meta non Conseguida"</formula>
    </cfRule>
  </conditionalFormatting>
  <conditionalFormatting sqref="K83">
    <cfRule type="cellIs" dxfId="5372" priority="930" operator="equal">
      <formula>"Introducir resultado"</formula>
    </cfRule>
    <cfRule type="cellIs" dxfId="5371" priority="931" operator="equal">
      <formula>"Meta Conseguida"</formula>
    </cfRule>
    <cfRule type="cellIs" dxfId="5370" priority="932" operator="equal">
      <formula>"Meta non Conseguida"</formula>
    </cfRule>
  </conditionalFormatting>
  <conditionalFormatting sqref="K82">
    <cfRule type="cellIs" dxfId="5369" priority="927" operator="equal">
      <formula>"Meta Totalmente Alcanzada"</formula>
    </cfRule>
    <cfRule type="cellIs" dxfId="5368" priority="928" operator="equal">
      <formula>"Meta Parcialmente Alcanzada"</formula>
    </cfRule>
    <cfRule type="cellIs" dxfId="5367" priority="929" operator="equal">
      <formula>"Ningunha Meta Alcanzada"</formula>
    </cfRule>
  </conditionalFormatting>
  <conditionalFormatting sqref="J82">
    <cfRule type="cellIs" dxfId="5366" priority="924" operator="equal">
      <formula>0</formula>
    </cfRule>
    <cfRule type="cellIs" dxfId="5365" priority="925" operator="lessThan">
      <formula>$E82</formula>
    </cfRule>
    <cfRule type="cellIs" dxfId="5364" priority="926" operator="greaterThanOrEqual">
      <formula>$E82</formula>
    </cfRule>
  </conditionalFormatting>
  <conditionalFormatting sqref="K84:K86">
    <cfRule type="cellIs" dxfId="5363" priority="921" operator="equal">
      <formula>"Introducir resultado"</formula>
    </cfRule>
    <cfRule type="cellIs" dxfId="5362" priority="922" operator="equal">
      <formula>"Meta Conseguida"</formula>
    </cfRule>
    <cfRule type="cellIs" dxfId="5361" priority="923" operator="equal">
      <formula>"Meta non Conseguida"</formula>
    </cfRule>
  </conditionalFormatting>
  <conditionalFormatting sqref="J27">
    <cfRule type="cellIs" dxfId="5360" priority="903" operator="equal">
      <formula>0</formula>
    </cfRule>
    <cfRule type="cellIs" dxfId="5359" priority="904" operator="lessThan">
      <formula>$E27</formula>
    </cfRule>
    <cfRule type="cellIs" dxfId="5358" priority="905" operator="greaterThanOrEqual">
      <formula>$E27</formula>
    </cfRule>
  </conditionalFormatting>
  <conditionalFormatting sqref="J28">
    <cfRule type="cellIs" dxfId="5357" priority="900" operator="equal">
      <formula>0</formula>
    </cfRule>
    <cfRule type="cellIs" dxfId="5356" priority="901" operator="lessThan">
      <formula>$E28</formula>
    </cfRule>
    <cfRule type="cellIs" dxfId="5355" priority="902" operator="greaterThanOrEqual">
      <formula>$E28</formula>
    </cfRule>
  </conditionalFormatting>
  <conditionalFormatting sqref="J29">
    <cfRule type="cellIs" dxfId="5354" priority="897" operator="equal">
      <formula>0</formula>
    </cfRule>
    <cfRule type="cellIs" dxfId="5353" priority="898" operator="lessThan">
      <formula>$E29</formula>
    </cfRule>
    <cfRule type="cellIs" dxfId="5352" priority="899" operator="greaterThanOrEqual">
      <formula>$E29</formula>
    </cfRule>
  </conditionalFormatting>
  <conditionalFormatting sqref="J30">
    <cfRule type="cellIs" dxfId="5351" priority="894" operator="equal">
      <formula>0</formula>
    </cfRule>
    <cfRule type="cellIs" dxfId="5350" priority="895" operator="lessThan">
      <formula>$E30</formula>
    </cfRule>
    <cfRule type="cellIs" dxfId="5349" priority="896" operator="greaterThanOrEqual">
      <formula>$E30</formula>
    </cfRule>
  </conditionalFormatting>
  <conditionalFormatting sqref="J24">
    <cfRule type="cellIs" dxfId="5348" priority="918" operator="equal">
      <formula>0</formula>
    </cfRule>
    <cfRule type="cellIs" dxfId="5347" priority="919" operator="greaterThanOrEqual">
      <formula>I24</formula>
    </cfRule>
    <cfRule type="cellIs" dxfId="5346" priority="920" operator="lessThan">
      <formula>I24</formula>
    </cfRule>
  </conditionalFormatting>
  <conditionalFormatting sqref="K24">
    <cfRule type="cellIs" dxfId="5345" priority="915" operator="equal">
      <formula>"Meta Totalmente Alcanzada"</formula>
    </cfRule>
    <cfRule type="cellIs" dxfId="5344" priority="916" operator="equal">
      <formula>"Meta Parcialmente Alcanzada"</formula>
    </cfRule>
    <cfRule type="cellIs" dxfId="5343" priority="917" operator="equal">
      <formula>"Ningunha Meta Alcanzada"</formula>
    </cfRule>
  </conditionalFormatting>
  <conditionalFormatting sqref="K26">
    <cfRule type="cellIs" dxfId="5342" priority="912" operator="equal">
      <formula>"Introducir resultado"</formula>
    </cfRule>
    <cfRule type="cellIs" dxfId="5341" priority="913" operator="equal">
      <formula>"Meta Conseguida"</formula>
    </cfRule>
    <cfRule type="cellIs" dxfId="5340" priority="914" operator="equal">
      <formula>"Meta non Conseguida"</formula>
    </cfRule>
  </conditionalFormatting>
  <conditionalFormatting sqref="J26">
    <cfRule type="cellIs" dxfId="5339" priority="909" operator="equal">
      <formula>0</formula>
    </cfRule>
    <cfRule type="cellIs" dxfId="5338" priority="910" operator="lessThanOrEqual">
      <formula>I26</formula>
    </cfRule>
    <cfRule type="cellIs" dxfId="5337" priority="911" operator="greaterThan">
      <formula>I26</formula>
    </cfRule>
  </conditionalFormatting>
  <conditionalFormatting sqref="J25">
    <cfRule type="cellIs" dxfId="5336" priority="906" operator="equal">
      <formula>0</formula>
    </cfRule>
    <cfRule type="cellIs" dxfId="5335" priority="907" operator="lessThan">
      <formula>I25</formula>
    </cfRule>
    <cfRule type="cellIs" dxfId="5334" priority="908" operator="greaterThanOrEqual">
      <formula>I25</formula>
    </cfRule>
  </conditionalFormatting>
  <conditionalFormatting sqref="J92">
    <cfRule type="cellIs" dxfId="5333" priority="891" operator="equal">
      <formula>0</formula>
    </cfRule>
    <cfRule type="cellIs" dxfId="5332" priority="892" operator="lessThan">
      <formula>I92</formula>
    </cfRule>
    <cfRule type="cellIs" dxfId="5331" priority="893" operator="greaterThanOrEqual">
      <formula>I92</formula>
    </cfRule>
  </conditionalFormatting>
  <conditionalFormatting sqref="K92">
    <cfRule type="cellIs" dxfId="5330" priority="888" operator="equal">
      <formula>"Meta Totalmente Alcanzada"</formula>
    </cfRule>
    <cfRule type="cellIs" dxfId="5329" priority="889" operator="equal">
      <formula>"Meta Parcialmente Alcanzada"</formula>
    </cfRule>
    <cfRule type="cellIs" dxfId="5328" priority="890" operator="equal">
      <formula>"Ningunha Meta Alcanzada"</formula>
    </cfRule>
  </conditionalFormatting>
  <conditionalFormatting sqref="J56:J58">
    <cfRule type="cellIs" dxfId="5327" priority="831" operator="equal">
      <formula>0</formula>
    </cfRule>
    <cfRule type="cellIs" dxfId="5326" priority="832" operator="lessThan">
      <formula>I56</formula>
    </cfRule>
    <cfRule type="cellIs" dxfId="5325" priority="833" operator="greaterThanOrEqual">
      <formula>I56</formula>
    </cfRule>
  </conditionalFormatting>
  <conditionalFormatting sqref="J66">
    <cfRule type="cellIs" dxfId="5324" priority="828" operator="equal">
      <formula>0</formula>
    </cfRule>
    <cfRule type="cellIs" dxfId="5323" priority="829" operator="lessThan">
      <formula>I66</formula>
    </cfRule>
    <cfRule type="cellIs" dxfId="5322" priority="830" operator="greaterThanOrEqual">
      <formula>I66</formula>
    </cfRule>
  </conditionalFormatting>
  <conditionalFormatting sqref="J68">
    <cfRule type="cellIs" dxfId="5321" priority="822" operator="equal">
      <formula>0</formula>
    </cfRule>
    <cfRule type="cellIs" dxfId="5320" priority="823" operator="lessThan">
      <formula>I68</formula>
    </cfRule>
    <cfRule type="cellIs" dxfId="5319" priority="824" operator="greaterThanOrEqual">
      <formula>I68</formula>
    </cfRule>
  </conditionalFormatting>
  <conditionalFormatting sqref="J83">
    <cfRule type="cellIs" dxfId="5318" priority="816" operator="equal">
      <formula>0</formula>
    </cfRule>
    <cfRule type="cellIs" dxfId="5317" priority="817" operator="lessThan">
      <formula>I83</formula>
    </cfRule>
    <cfRule type="cellIs" dxfId="5316" priority="818" operator="greaterThanOrEqual">
      <formula>I83</formula>
    </cfRule>
  </conditionalFormatting>
  <conditionalFormatting sqref="J84">
    <cfRule type="cellIs" dxfId="5315" priority="813" operator="equal">
      <formula>0</formula>
    </cfRule>
    <cfRule type="cellIs" dxfId="5314" priority="814" operator="lessThan">
      <formula>I84</formula>
    </cfRule>
    <cfRule type="cellIs" dxfId="5313" priority="815" operator="greaterThanOrEqual">
      <formula>I84</formula>
    </cfRule>
  </conditionalFormatting>
  <conditionalFormatting sqref="J85">
    <cfRule type="cellIs" dxfId="5312" priority="810" operator="equal">
      <formula>0</formula>
    </cfRule>
    <cfRule type="cellIs" dxfId="5311" priority="811" operator="lessThan">
      <formula>I85</formula>
    </cfRule>
    <cfRule type="cellIs" dxfId="5310" priority="812" operator="greaterThanOrEqual">
      <formula>I85</formula>
    </cfRule>
  </conditionalFormatting>
  <conditionalFormatting sqref="J86">
    <cfRule type="cellIs" dxfId="5309" priority="807" operator="equal">
      <formula>0</formula>
    </cfRule>
    <cfRule type="cellIs" dxfId="5308" priority="808" operator="lessThan">
      <formula>I86</formula>
    </cfRule>
    <cfRule type="cellIs" dxfId="5307" priority="809" operator="greaterThanOrEqual">
      <formula>I86</formula>
    </cfRule>
  </conditionalFormatting>
  <conditionalFormatting sqref="J61">
    <cfRule type="cellIs" dxfId="5306" priority="801" operator="equal">
      <formula>0</formula>
    </cfRule>
    <cfRule type="cellIs" dxfId="5305" priority="802" operator="lessThan">
      <formula>I61</formula>
    </cfRule>
    <cfRule type="cellIs" dxfId="5304" priority="803" operator="greaterThanOrEqual">
      <formula>I61</formula>
    </cfRule>
  </conditionalFormatting>
  <conditionalFormatting sqref="K61">
    <cfRule type="cellIs" dxfId="5303" priority="804" operator="equal">
      <formula>"Introducir resultado"</formula>
    </cfRule>
    <cfRule type="cellIs" dxfId="5302" priority="805" operator="equal">
      <formula>"Meta Conseguida"</formula>
    </cfRule>
    <cfRule type="cellIs" dxfId="5301" priority="806" operator="equal">
      <formula>"Meta non Conseguida"</formula>
    </cfRule>
  </conditionalFormatting>
  <conditionalFormatting sqref="K35">
    <cfRule type="cellIs" dxfId="5300" priority="770" operator="equal">
      <formula>"Introducir resultado"</formula>
    </cfRule>
    <cfRule type="cellIs" dxfId="5299" priority="771" operator="equal">
      <formula>"Meta Conseguida"</formula>
    </cfRule>
    <cfRule type="cellIs" dxfId="5298" priority="772" operator="equal">
      <formula>"Meta non Conseguida"</formula>
    </cfRule>
  </conditionalFormatting>
  <conditionalFormatting sqref="K25">
    <cfRule type="cellIs" dxfId="5297" priority="767" operator="equal">
      <formula>"Introducir resultado"</formula>
    </cfRule>
    <cfRule type="cellIs" dxfId="5296" priority="768" operator="equal">
      <formula>"Meta Conseguida"</formula>
    </cfRule>
    <cfRule type="cellIs" dxfId="5295" priority="769" operator="equal">
      <formula>"Meta non Conseguida"</formula>
    </cfRule>
  </conditionalFormatting>
  <conditionalFormatting sqref="K27:K30">
    <cfRule type="cellIs" dxfId="5294" priority="764" operator="equal">
      <formula>"Introducir resultado"</formula>
    </cfRule>
    <cfRule type="cellIs" dxfId="5293" priority="765" operator="equal">
      <formula>"Meta Conseguida"</formula>
    </cfRule>
    <cfRule type="cellIs" dxfId="5292" priority="766" operator="equal">
      <formula>"Meta non Conseguida"</formula>
    </cfRule>
  </conditionalFormatting>
  <conditionalFormatting sqref="K32">
    <cfRule type="cellIs" dxfId="5291" priority="761" operator="equal">
      <formula>"Introducir resultado"</formula>
    </cfRule>
    <cfRule type="cellIs" dxfId="5290" priority="762" operator="equal">
      <formula>"Meta Conseguida"</formula>
    </cfRule>
    <cfRule type="cellIs" dxfId="5289" priority="763" operator="equal">
      <formula>"Meta non Conseguida"</formula>
    </cfRule>
  </conditionalFormatting>
  <conditionalFormatting sqref="K53">
    <cfRule type="cellIs" dxfId="5288" priority="758" operator="equal">
      <formula>"Introducir resultado"</formula>
    </cfRule>
    <cfRule type="cellIs" dxfId="5287" priority="759" operator="equal">
      <formula>"Meta Conseguida"</formula>
    </cfRule>
    <cfRule type="cellIs" dxfId="5286" priority="760" operator="equal">
      <formula>"Meta non Conseguida"</formula>
    </cfRule>
  </conditionalFormatting>
  <conditionalFormatting sqref="K64">
    <cfRule type="cellIs" dxfId="5285" priority="755" operator="equal">
      <formula>"Introducir resultado"</formula>
    </cfRule>
    <cfRule type="cellIs" dxfId="5284" priority="756" operator="equal">
      <formula>"Meta Conseguida"</formula>
    </cfRule>
    <cfRule type="cellIs" dxfId="5283" priority="757" operator="equal">
      <formula>"Meta non Conseguida"</formula>
    </cfRule>
  </conditionalFormatting>
  <conditionalFormatting sqref="K70">
    <cfRule type="cellIs" dxfId="5282" priority="752" operator="equal">
      <formula>"Introducir resultado"</formula>
    </cfRule>
    <cfRule type="cellIs" dxfId="5281" priority="753" operator="equal">
      <formula>"Indicador Completado"</formula>
    </cfRule>
    <cfRule type="cellIs" dxfId="5280" priority="754" operator="equal">
      <formula>"Meta no Conseguida"</formula>
    </cfRule>
  </conditionalFormatting>
  <conditionalFormatting sqref="K72">
    <cfRule type="cellIs" dxfId="5279" priority="749" operator="equal">
      <formula>"Introducir resultado"</formula>
    </cfRule>
    <cfRule type="cellIs" dxfId="5278" priority="750" operator="equal">
      <formula>"Indicador Completado"</formula>
    </cfRule>
    <cfRule type="cellIs" dxfId="5277" priority="751" operator="equal">
      <formula>"Meta no Conseguida"</formula>
    </cfRule>
  </conditionalFormatting>
  <conditionalFormatting sqref="K71">
    <cfRule type="cellIs" dxfId="5276" priority="746" operator="equal">
      <formula>"Introducir resultado"</formula>
    </cfRule>
    <cfRule type="cellIs" dxfId="5275" priority="747" operator="equal">
      <formula>"Meta Conseguida"</formula>
    </cfRule>
    <cfRule type="cellIs" dxfId="5274" priority="748" operator="equal">
      <formula>"Meta non Conseguida"</formula>
    </cfRule>
  </conditionalFormatting>
  <conditionalFormatting sqref="K73">
    <cfRule type="cellIs" dxfId="5273" priority="743" operator="equal">
      <formula>"Introducir resultado"</formula>
    </cfRule>
    <cfRule type="cellIs" dxfId="5272" priority="744" operator="equal">
      <formula>"Meta Conseguida"</formula>
    </cfRule>
    <cfRule type="cellIs" dxfId="5271" priority="745" operator="equal">
      <formula>"Meta non Conseguida"</formula>
    </cfRule>
  </conditionalFormatting>
  <conditionalFormatting sqref="K74">
    <cfRule type="cellIs" dxfId="5270" priority="740" operator="equal">
      <formula>"Introducir resultado"</formula>
    </cfRule>
    <cfRule type="cellIs" dxfId="5269" priority="741" operator="equal">
      <formula>"Meta Conseguida"</formula>
    </cfRule>
    <cfRule type="cellIs" dxfId="5268" priority="742" operator="equal">
      <formula>"Meta non Conseguida"</formula>
    </cfRule>
  </conditionalFormatting>
  <conditionalFormatting sqref="K80">
    <cfRule type="cellIs" dxfId="5267" priority="737" operator="equal">
      <formula>"Introducir resultado"</formula>
    </cfRule>
    <cfRule type="cellIs" dxfId="5266" priority="738" operator="equal">
      <formula>"Meta Conseguida"</formula>
    </cfRule>
    <cfRule type="cellIs" dxfId="5265" priority="739" operator="equal">
      <formula>"Meta non Conseguida"</formula>
    </cfRule>
  </conditionalFormatting>
  <conditionalFormatting sqref="K81">
    <cfRule type="cellIs" dxfId="5264" priority="734" operator="equal">
      <formula>"Introducir resultado"</formula>
    </cfRule>
    <cfRule type="cellIs" dxfId="5263" priority="735" operator="equal">
      <formula>"Meta Conseguida"</formula>
    </cfRule>
    <cfRule type="cellIs" dxfId="5262" priority="736" operator="equal">
      <formula>"Meta non Conseguida"</formula>
    </cfRule>
  </conditionalFormatting>
  <conditionalFormatting sqref="J80">
    <cfRule type="cellIs" dxfId="5261" priority="731" operator="equal">
      <formula>0</formula>
    </cfRule>
    <cfRule type="cellIs" dxfId="5260" priority="732" operator="lessThan">
      <formula>I80</formula>
    </cfRule>
    <cfRule type="cellIs" dxfId="5259" priority="733" operator="greaterThanOrEqual">
      <formula>I80</formula>
    </cfRule>
  </conditionalFormatting>
  <conditionalFormatting sqref="J71">
    <cfRule type="cellIs" dxfId="5258" priority="728" operator="equal">
      <formula>0</formula>
    </cfRule>
    <cfRule type="cellIs" dxfId="5257" priority="729" operator="lessThan">
      <formula>I71</formula>
    </cfRule>
    <cfRule type="cellIs" dxfId="5256" priority="730" operator="greaterThanOrEqual">
      <formula>I71</formula>
    </cfRule>
  </conditionalFormatting>
  <conditionalFormatting sqref="J73">
    <cfRule type="cellIs" dxfId="5255" priority="725" operator="equal">
      <formula>0</formula>
    </cfRule>
    <cfRule type="cellIs" dxfId="5254" priority="726" operator="lessThan">
      <formula>I73</formula>
    </cfRule>
    <cfRule type="cellIs" dxfId="5253" priority="727" operator="greaterThanOrEqual">
      <formula>I73</formula>
    </cfRule>
  </conditionalFormatting>
  <conditionalFormatting sqref="J74">
    <cfRule type="cellIs" dxfId="5252" priority="722" operator="equal">
      <formula>0</formula>
    </cfRule>
    <cfRule type="cellIs" dxfId="5251" priority="723" operator="lessThan">
      <formula>I74</formula>
    </cfRule>
    <cfRule type="cellIs" dxfId="5250" priority="724" operator="greaterThanOrEqual">
      <formula>I74</formula>
    </cfRule>
  </conditionalFormatting>
  <conditionalFormatting sqref="J81">
    <cfRule type="cellIs" dxfId="5249" priority="719" operator="equal">
      <formula>0</formula>
    </cfRule>
    <cfRule type="cellIs" dxfId="5248" priority="720" operator="lessThan">
      <formula>I81</formula>
    </cfRule>
    <cfRule type="cellIs" dxfId="5247" priority="721" operator="greaterThanOrEqual">
      <formula>I81</formula>
    </cfRule>
  </conditionalFormatting>
  <conditionalFormatting sqref="K87:K88">
    <cfRule type="cellIs" dxfId="5246" priority="716" operator="equal">
      <formula>"Introducir resultado"</formula>
    </cfRule>
    <cfRule type="cellIs" dxfId="5245" priority="717" operator="equal">
      <formula>"Indicador Completado"</formula>
    </cfRule>
    <cfRule type="cellIs" dxfId="5244" priority="718" operator="equal">
      <formula>"Meta no Conseguida"</formula>
    </cfRule>
  </conditionalFormatting>
  <conditionalFormatting sqref="J93:J102">
    <cfRule type="cellIs" dxfId="5243" priority="713" operator="equal">
      <formula>0</formula>
    </cfRule>
    <cfRule type="cellIs" dxfId="5242" priority="714" operator="lessThan">
      <formula>I93</formula>
    </cfRule>
    <cfRule type="cellIs" dxfId="5241" priority="715" operator="greaterThanOrEqual">
      <formula>I93</formula>
    </cfRule>
  </conditionalFormatting>
  <conditionalFormatting sqref="K93:K102">
    <cfRule type="cellIs" dxfId="5240" priority="710" operator="equal">
      <formula>"Introducir resultado"</formula>
    </cfRule>
    <cfRule type="cellIs" dxfId="5239" priority="711" operator="equal">
      <formula>"Meta Conseguida"</formula>
    </cfRule>
    <cfRule type="cellIs" dxfId="5238" priority="712" operator="equal">
      <formula>"Meta non Conseguida"</formula>
    </cfRule>
  </conditionalFormatting>
  <conditionalFormatting sqref="O33">
    <cfRule type="cellIs" dxfId="5237" priority="707" operator="equal">
      <formula>"Introducir resultado"</formula>
    </cfRule>
    <cfRule type="cellIs" dxfId="5236" priority="708" operator="equal">
      <formula>"Meta Conseguida"</formula>
    </cfRule>
    <cfRule type="cellIs" dxfId="5235" priority="709" operator="equal">
      <formula>"Meta non Conseguida"</formula>
    </cfRule>
  </conditionalFormatting>
  <conditionalFormatting sqref="O55">
    <cfRule type="cellIs" dxfId="5234" priority="683" operator="equal">
      <formula>"Introducir resultado"</formula>
    </cfRule>
    <cfRule type="cellIs" dxfId="5233" priority="684" operator="equal">
      <formula>"Meta Conseguida"</formula>
    </cfRule>
    <cfRule type="cellIs" dxfId="5232" priority="685" operator="equal">
      <formula>"Meta non Conseguida"</formula>
    </cfRule>
  </conditionalFormatting>
  <conditionalFormatting sqref="O66">
    <cfRule type="cellIs" dxfId="5231" priority="668" operator="equal">
      <formula>"Introducir resultado"</formula>
    </cfRule>
    <cfRule type="cellIs" dxfId="5230" priority="669" operator="equal">
      <formula>"Meta Conseguida"</formula>
    </cfRule>
    <cfRule type="cellIs" dxfId="5229" priority="670" operator="equal">
      <formula>"Meta non Conseguida"</formula>
    </cfRule>
  </conditionalFormatting>
  <conditionalFormatting sqref="N52">
    <cfRule type="cellIs" dxfId="5228" priority="635" operator="equal">
      <formula>0</formula>
    </cfRule>
    <cfRule type="cellIs" dxfId="5227" priority="636" operator="lessThanOrEqual">
      <formula>M52</formula>
    </cfRule>
    <cfRule type="cellIs" dxfId="5226" priority="637" operator="greaterThan">
      <formula>M52</formula>
    </cfRule>
  </conditionalFormatting>
  <conditionalFormatting sqref="N38">
    <cfRule type="cellIs" dxfId="5225" priority="632" operator="equal">
      <formula>0</formula>
    </cfRule>
    <cfRule type="cellIs" dxfId="5224" priority="633" operator="lessThan">
      <formula>M38</formula>
    </cfRule>
    <cfRule type="cellIs" dxfId="5223" priority="634" operator="greaterThanOrEqual">
      <formula>M38</formula>
    </cfRule>
  </conditionalFormatting>
  <conditionalFormatting sqref="N64">
    <cfRule type="cellIs" dxfId="5222" priority="629" operator="equal">
      <formula>0</formula>
    </cfRule>
    <cfRule type="cellIs" dxfId="5221" priority="630" operator="lessThan">
      <formula>M64</formula>
    </cfRule>
    <cfRule type="cellIs" dxfId="5220" priority="631" operator="greaterThanOrEqual">
      <formula>M64</formula>
    </cfRule>
  </conditionalFormatting>
  <conditionalFormatting sqref="N60">
    <cfRule type="cellIs" dxfId="5219" priority="623" operator="equal">
      <formula>0</formula>
    </cfRule>
    <cfRule type="cellIs" dxfId="5218" priority="624" operator="lessThan">
      <formula>M60</formula>
    </cfRule>
    <cfRule type="cellIs" dxfId="5217" priority="625" operator="greaterThanOrEqual">
      <formula>M60</formula>
    </cfRule>
  </conditionalFormatting>
  <conditionalFormatting sqref="O48:O49">
    <cfRule type="cellIs" dxfId="5216" priority="704" operator="equal">
      <formula>"Introducir resultado"</formula>
    </cfRule>
    <cfRule type="cellIs" dxfId="5215" priority="705" operator="equal">
      <formula>"Meta Conseguida"</formula>
    </cfRule>
    <cfRule type="cellIs" dxfId="5214" priority="706" operator="equal">
      <formula>"Meta non Conseguida"</formula>
    </cfRule>
  </conditionalFormatting>
  <conditionalFormatting sqref="O38">
    <cfRule type="cellIs" dxfId="5213" priority="701" operator="equal">
      <formula>"Introducir resultado"</formula>
    </cfRule>
    <cfRule type="cellIs" dxfId="5212" priority="702" operator="equal">
      <formula>"Meta Conseguida"</formula>
    </cfRule>
    <cfRule type="cellIs" dxfId="5211" priority="703" operator="equal">
      <formula>"Meta non Conseguida"</formula>
    </cfRule>
  </conditionalFormatting>
  <conditionalFormatting sqref="N37">
    <cfRule type="cellIs" dxfId="5210" priority="698" operator="equal">
      <formula>0</formula>
    </cfRule>
    <cfRule type="cellIs" dxfId="5209" priority="699" operator="lessThan">
      <formula>$E37</formula>
    </cfRule>
    <cfRule type="cellIs" dxfId="5208" priority="700" operator="greaterThanOrEqual">
      <formula>$E37</formula>
    </cfRule>
  </conditionalFormatting>
  <conditionalFormatting sqref="O47">
    <cfRule type="cellIs" dxfId="5207" priority="695" operator="equal">
      <formula>"Introducir resultado"</formula>
    </cfRule>
    <cfRule type="cellIs" dxfId="5206" priority="696" operator="equal">
      <formula>"Meta Conseguida"</formula>
    </cfRule>
    <cfRule type="cellIs" dxfId="5205" priority="697" operator="equal">
      <formula>"Meta noN Conseguida"</formula>
    </cfRule>
  </conditionalFormatting>
  <conditionalFormatting sqref="N46">
    <cfRule type="cellIs" dxfId="5204" priority="692" operator="equal">
      <formula>0</formula>
    </cfRule>
    <cfRule type="cellIs" dxfId="5203" priority="693" operator="lessThan">
      <formula>M46</formula>
    </cfRule>
    <cfRule type="cellIs" dxfId="5202" priority="694" operator="greaterThanOrEqual">
      <formula>M46</formula>
    </cfRule>
  </conditionalFormatting>
  <conditionalFormatting sqref="N47:N49">
    <cfRule type="cellIs" dxfId="5201" priority="689" operator="equal">
      <formula>0</formula>
    </cfRule>
    <cfRule type="cellIs" dxfId="5200" priority="690" operator="lessThan">
      <formula>M47</formula>
    </cfRule>
    <cfRule type="cellIs" dxfId="5199" priority="691" operator="greaterThanOrEqual">
      <formula>M47</formula>
    </cfRule>
  </conditionalFormatting>
  <conditionalFormatting sqref="O57:O58">
    <cfRule type="cellIs" dxfId="5198" priority="686" operator="equal">
      <formula>"Introducir resultado"</formula>
    </cfRule>
    <cfRule type="cellIs" dxfId="5197" priority="687" operator="equal">
      <formula>"Meta Conseguida"</formula>
    </cfRule>
    <cfRule type="cellIs" dxfId="5196" priority="688" operator="equal">
      <formula>"Meta non Conseguida"</formula>
    </cfRule>
  </conditionalFormatting>
  <conditionalFormatting sqref="N54">
    <cfRule type="cellIs" dxfId="5195" priority="680" operator="equal">
      <formula>0</formula>
    </cfRule>
    <cfRule type="cellIs" dxfId="5194" priority="681" operator="lessThan">
      <formula>$E54</formula>
    </cfRule>
    <cfRule type="cellIs" dxfId="5193" priority="682" operator="greaterThanOrEqual">
      <formula>$E54</formula>
    </cfRule>
  </conditionalFormatting>
  <conditionalFormatting sqref="O60">
    <cfRule type="cellIs" dxfId="5192" priority="677" operator="equal">
      <formula>"Introducir resultado"</formula>
    </cfRule>
    <cfRule type="cellIs" dxfId="5191" priority="678" operator="equal">
      <formula>"Meta Conseguida"</formula>
    </cfRule>
    <cfRule type="cellIs" dxfId="5190" priority="679" operator="equal">
      <formula>"Meta non Conseguida"</formula>
    </cfRule>
  </conditionalFormatting>
  <conditionalFormatting sqref="O59">
    <cfRule type="cellIs" dxfId="5189" priority="674" operator="equal">
      <formula>"Meta Totalmente Alcanzada"</formula>
    </cfRule>
    <cfRule type="cellIs" dxfId="5188" priority="675" operator="equal">
      <formula>"Meta Parcialmente Alcanzada"</formula>
    </cfRule>
    <cfRule type="cellIs" dxfId="5187" priority="676" operator="equal">
      <formula>"Ningunha Meta Alcanzada"</formula>
    </cfRule>
  </conditionalFormatting>
  <conditionalFormatting sqref="N59">
    <cfRule type="cellIs" dxfId="5186" priority="671" operator="equal">
      <formula>0</formula>
    </cfRule>
    <cfRule type="cellIs" dxfId="5185" priority="672" operator="lessThan">
      <formula>M59</formula>
    </cfRule>
    <cfRule type="cellIs" dxfId="5184" priority="673" operator="greaterThanOrEqual">
      <formula>M59</formula>
    </cfRule>
  </conditionalFormatting>
  <conditionalFormatting sqref="O65">
    <cfRule type="cellIs" dxfId="5183" priority="665" operator="equal">
      <formula>"Meta Totalmente Alcanzada"</formula>
    </cfRule>
    <cfRule type="cellIs" dxfId="5182" priority="666" operator="equal">
      <formula>"Meta Parcialmente Alcanzada"</formula>
    </cfRule>
    <cfRule type="cellIs" dxfId="5181" priority="667" operator="equal">
      <formula>"Ningunha Meta Alcanzada"</formula>
    </cfRule>
  </conditionalFormatting>
  <conditionalFormatting sqref="N65">
    <cfRule type="cellIs" dxfId="5180" priority="662" operator="equal">
      <formula>0</formula>
    </cfRule>
    <cfRule type="cellIs" dxfId="5179" priority="663" operator="lessThan">
      <formula>$E65</formula>
    </cfRule>
    <cfRule type="cellIs" dxfId="5178" priority="664" operator="greaterThanOrEqual">
      <formula>$E65</formula>
    </cfRule>
  </conditionalFormatting>
  <conditionalFormatting sqref="O52">
    <cfRule type="cellIs" dxfId="5177" priority="659" operator="equal">
      <formula>"Introducir resultado"</formula>
    </cfRule>
    <cfRule type="cellIs" dxfId="5176" priority="660" operator="equal">
      <formula>"Meta Conseguida"</formula>
    </cfRule>
    <cfRule type="cellIs" dxfId="5175" priority="661" operator="equal">
      <formula>"Meta non Conseguida"</formula>
    </cfRule>
  </conditionalFormatting>
  <conditionalFormatting sqref="O75">
    <cfRule type="cellIs" dxfId="5174" priority="653" operator="equal">
      <formula>"Meta Totalmente Alcanzada"</formula>
    </cfRule>
    <cfRule type="cellIs" dxfId="5173" priority="654" operator="equal">
      <formula>"Meta Parcialmente Alcanzada"</formula>
    </cfRule>
    <cfRule type="cellIs" dxfId="5172" priority="655" operator="equal">
      <formula>"Ningunha Meta Alcanzada"</formula>
    </cfRule>
  </conditionalFormatting>
  <conditionalFormatting sqref="N75">
    <cfRule type="cellIs" dxfId="5171" priority="650" operator="equal">
      <formula>0</formula>
    </cfRule>
    <cfRule type="cellIs" dxfId="5170" priority="651" operator="lessThan">
      <formula>$E75</formula>
    </cfRule>
    <cfRule type="cellIs" dxfId="5169" priority="652" operator="greaterThanOrEqual">
      <formula>$E75</formula>
    </cfRule>
  </conditionalFormatting>
  <conditionalFormatting sqref="O56">
    <cfRule type="cellIs" dxfId="5168" priority="647" operator="equal">
      <formula>"Introducir resultado"</formula>
    </cfRule>
    <cfRule type="cellIs" dxfId="5167" priority="648" operator="equal">
      <formula>"Meta Conseguida"</formula>
    </cfRule>
    <cfRule type="cellIs" dxfId="5166" priority="649" operator="equal">
      <formula>"Meta non Conseguida"</formula>
    </cfRule>
  </conditionalFormatting>
  <conditionalFormatting sqref="O37">
    <cfRule type="cellIs" dxfId="5165" priority="644" operator="equal">
      <formula>"Meta Totalmente Alcanzada"</formula>
    </cfRule>
    <cfRule type="cellIs" dxfId="5164" priority="645" operator="equal">
      <formula>"Meta Parcialmente Alcanzada"</formula>
    </cfRule>
    <cfRule type="cellIs" dxfId="5163" priority="646" operator="equal">
      <formula>"Ningunha Meta Alcanzada"</formula>
    </cfRule>
  </conditionalFormatting>
  <conditionalFormatting sqref="O46">
    <cfRule type="cellIs" dxfId="5162" priority="641" operator="equal">
      <formula>"Meta Totalmente Alcanzada"</formula>
    </cfRule>
    <cfRule type="cellIs" dxfId="5161" priority="642" operator="equal">
      <formula>"Meta Parcialmente Alcanzada"</formula>
    </cfRule>
    <cfRule type="cellIs" dxfId="5160" priority="643" operator="equal">
      <formula>"Ningunha Meta Alcanzada"</formula>
    </cfRule>
  </conditionalFormatting>
  <conditionalFormatting sqref="O54">
    <cfRule type="cellIs" dxfId="5159" priority="638" operator="equal">
      <formula>"Meta Totalmente Alcanzada"</formula>
    </cfRule>
    <cfRule type="cellIs" dxfId="5158" priority="639" operator="equal">
      <formula>"Meta Parcialmente Alcanzada"</formula>
    </cfRule>
    <cfRule type="cellIs" dxfId="5157" priority="640" operator="equal">
      <formula>"Ningunha Meta Alcanzada"</formula>
    </cfRule>
  </conditionalFormatting>
  <conditionalFormatting sqref="N55">
    <cfRule type="cellIs" dxfId="5156" priority="626" operator="equal">
      <formula>0</formula>
    </cfRule>
    <cfRule type="cellIs" dxfId="5155" priority="627" operator="lessThan">
      <formula>M55</formula>
    </cfRule>
    <cfRule type="cellIs" dxfId="5154" priority="628" operator="greaterThanOrEqual">
      <formula>M55</formula>
    </cfRule>
  </conditionalFormatting>
  <conditionalFormatting sqref="N33">
    <cfRule type="cellIs" dxfId="5153" priority="620" operator="equal">
      <formula>0</formula>
    </cfRule>
    <cfRule type="cellIs" dxfId="5152" priority="621" operator="lessThan">
      <formula>M33</formula>
    </cfRule>
    <cfRule type="cellIs" dxfId="5151" priority="622" operator="greaterThanOrEqual">
      <formula>M33</formula>
    </cfRule>
  </conditionalFormatting>
  <conditionalFormatting sqref="N32">
    <cfRule type="cellIs" dxfId="5150" priority="617" operator="equal">
      <formula>0</formula>
    </cfRule>
    <cfRule type="cellIs" dxfId="5149" priority="618" operator="lessThan">
      <formula>M32</formula>
    </cfRule>
    <cfRule type="cellIs" dxfId="5148" priority="619" operator="greaterThanOrEqual">
      <formula>M32</formula>
    </cfRule>
  </conditionalFormatting>
  <conditionalFormatting sqref="N35">
    <cfRule type="cellIs" dxfId="5147" priority="614" operator="equal">
      <formula>0</formula>
    </cfRule>
    <cfRule type="cellIs" dxfId="5146" priority="615" operator="lessThan">
      <formula>M35</formula>
    </cfRule>
    <cfRule type="cellIs" dxfId="5145" priority="616" operator="greaterThanOrEqual">
      <formula>M35</formula>
    </cfRule>
  </conditionalFormatting>
  <conditionalFormatting sqref="O36">
    <cfRule type="cellIs" dxfId="5144" priority="611" operator="equal">
      <formula>"Introducir resultado"</formula>
    </cfRule>
    <cfRule type="cellIs" dxfId="5143" priority="612" operator="equal">
      <formula>"Meta Conseguida"</formula>
    </cfRule>
    <cfRule type="cellIs" dxfId="5142" priority="613" operator="equal">
      <formula>"Meta non Conseguida"</formula>
    </cfRule>
  </conditionalFormatting>
  <conditionalFormatting sqref="N36">
    <cfRule type="cellIs" dxfId="5141" priority="608" operator="equal">
      <formula>0</formula>
    </cfRule>
    <cfRule type="cellIs" dxfId="5140" priority="609" operator="lessThan">
      <formula>M36</formula>
    </cfRule>
    <cfRule type="cellIs" dxfId="5139" priority="610" operator="greaterThanOrEqual">
      <formula>M36</formula>
    </cfRule>
  </conditionalFormatting>
  <conditionalFormatting sqref="N39">
    <cfRule type="cellIs" dxfId="5138" priority="602" operator="equal">
      <formula>0</formula>
    </cfRule>
    <cfRule type="cellIs" dxfId="5137" priority="603" operator="lessThan">
      <formula>M39</formula>
    </cfRule>
    <cfRule type="cellIs" dxfId="5136" priority="604" operator="greaterThanOrEqual">
      <formula>M39</formula>
    </cfRule>
  </conditionalFormatting>
  <conditionalFormatting sqref="O39">
    <cfRule type="cellIs" dxfId="5135" priority="605" operator="equal">
      <formula>"Introducir resultado"</formula>
    </cfRule>
    <cfRule type="cellIs" dxfId="5134" priority="606" operator="equal">
      <formula>"Meta Conseguida"</formula>
    </cfRule>
    <cfRule type="cellIs" dxfId="5133" priority="607" operator="equal">
      <formula>"Meta non Conseguida"</formula>
    </cfRule>
  </conditionalFormatting>
  <conditionalFormatting sqref="N40">
    <cfRule type="cellIs" dxfId="5132" priority="596" operator="equal">
      <formula>0</formula>
    </cfRule>
    <cfRule type="cellIs" dxfId="5131" priority="597" operator="lessThan">
      <formula>M40</formula>
    </cfRule>
    <cfRule type="cellIs" dxfId="5130" priority="598" operator="greaterThanOrEqual">
      <formula>M40</formula>
    </cfRule>
  </conditionalFormatting>
  <conditionalFormatting sqref="O40">
    <cfRule type="cellIs" dxfId="5129" priority="599" operator="equal">
      <formula>"Introducir resultado"</formula>
    </cfRule>
    <cfRule type="cellIs" dxfId="5128" priority="600" operator="equal">
      <formula>"Meta Conseguida"</formula>
    </cfRule>
    <cfRule type="cellIs" dxfId="5127" priority="601" operator="equal">
      <formula>"Meta non Conseguida"</formula>
    </cfRule>
  </conditionalFormatting>
  <conditionalFormatting sqref="O41">
    <cfRule type="cellIs" dxfId="5126" priority="593" operator="equal">
      <formula>"Introducir resultado"</formula>
    </cfRule>
    <cfRule type="cellIs" dxfId="5125" priority="594" operator="equal">
      <formula>"Indicador Completado"</formula>
    </cfRule>
    <cfRule type="cellIs" dxfId="5124" priority="595" operator="equal">
      <formula>"Meta no Conseguida"</formula>
    </cfRule>
  </conditionalFormatting>
  <conditionalFormatting sqref="N53">
    <cfRule type="cellIs" dxfId="5123" priority="590" operator="equal">
      <formula>0</formula>
    </cfRule>
    <cfRule type="cellIs" dxfId="5122" priority="591" operator="lessThanOrEqual">
      <formula>M53</formula>
    </cfRule>
    <cfRule type="cellIs" dxfId="5121" priority="592" operator="greaterThan">
      <formula>M53</formula>
    </cfRule>
  </conditionalFormatting>
  <conditionalFormatting sqref="O67:O69">
    <cfRule type="cellIs" dxfId="5120" priority="587" operator="equal">
      <formula>"Introducir resultado"</formula>
    </cfRule>
    <cfRule type="cellIs" dxfId="5119" priority="588" operator="equal">
      <formula>"Meta Conseguida"</formula>
    </cfRule>
    <cfRule type="cellIs" dxfId="5118" priority="589" operator="equal">
      <formula>"Meta non Conseguida"</formula>
    </cfRule>
  </conditionalFormatting>
  <conditionalFormatting sqref="O76">
    <cfRule type="cellIs" dxfId="5117" priority="584" operator="equal">
      <formula>"Introducir resultado"</formula>
    </cfRule>
    <cfRule type="cellIs" dxfId="5116" priority="585" operator="equal">
      <formula>"Meta Conseguida"</formula>
    </cfRule>
    <cfRule type="cellIs" dxfId="5115" priority="586" operator="equal">
      <formula>"Meta non Conseguida"</formula>
    </cfRule>
  </conditionalFormatting>
  <conditionalFormatting sqref="N76">
    <cfRule type="cellIs" dxfId="5114" priority="581" operator="equal">
      <formula>0</formula>
    </cfRule>
    <cfRule type="cellIs" dxfId="5113" priority="582" operator="lessThan">
      <formula>M76</formula>
    </cfRule>
    <cfRule type="cellIs" dxfId="5112" priority="583" operator="greaterThanOrEqual">
      <formula>M76</formula>
    </cfRule>
  </conditionalFormatting>
  <conditionalFormatting sqref="O77">
    <cfRule type="cellIs" dxfId="5111" priority="578" operator="equal">
      <formula>"Introducir resultado"</formula>
    </cfRule>
    <cfRule type="cellIs" dxfId="5110" priority="579" operator="equal">
      <formula>"Meta Conseguida"</formula>
    </cfRule>
    <cfRule type="cellIs" dxfId="5109" priority="580" operator="equal">
      <formula>"Meta non Conseguida"</formula>
    </cfRule>
  </conditionalFormatting>
  <conditionalFormatting sqref="N77">
    <cfRule type="cellIs" dxfId="5108" priority="575" operator="equal">
      <formula>0</formula>
    </cfRule>
    <cfRule type="cellIs" dxfId="5107" priority="576" operator="lessThan">
      <formula>M77</formula>
    </cfRule>
    <cfRule type="cellIs" dxfId="5106" priority="577" operator="greaterThanOrEqual">
      <formula>M77</formula>
    </cfRule>
  </conditionalFormatting>
  <conditionalFormatting sqref="O78">
    <cfRule type="cellIs" dxfId="5105" priority="572" operator="equal">
      <formula>"Introducir resultado"</formula>
    </cfRule>
    <cfRule type="cellIs" dxfId="5104" priority="573" operator="equal">
      <formula>"Meta Conseguida"</formula>
    </cfRule>
    <cfRule type="cellIs" dxfId="5103" priority="574" operator="equal">
      <formula>"Meta non Conseguida"</formula>
    </cfRule>
  </conditionalFormatting>
  <conditionalFormatting sqref="N78">
    <cfRule type="cellIs" dxfId="5102" priority="569" operator="equal">
      <formula>0</formula>
    </cfRule>
    <cfRule type="cellIs" dxfId="5101" priority="570" operator="lessThan">
      <formula>M78</formula>
    </cfRule>
    <cfRule type="cellIs" dxfId="5100" priority="571" operator="greaterThanOrEqual">
      <formula>M78</formula>
    </cfRule>
  </conditionalFormatting>
  <conditionalFormatting sqref="O79">
    <cfRule type="cellIs" dxfId="5099" priority="566" operator="equal">
      <formula>"Introducir resultado"</formula>
    </cfRule>
    <cfRule type="cellIs" dxfId="5098" priority="567" operator="equal">
      <formula>"Meta Conseguida"</formula>
    </cfRule>
    <cfRule type="cellIs" dxfId="5097" priority="568" operator="equal">
      <formula>"Meta non Conseguida"</formula>
    </cfRule>
  </conditionalFormatting>
  <conditionalFormatting sqref="N79">
    <cfRule type="cellIs" dxfId="5096" priority="563" operator="equal">
      <formula>0</formula>
    </cfRule>
    <cfRule type="cellIs" dxfId="5095" priority="564" operator="lessThan">
      <formula>M79</formula>
    </cfRule>
    <cfRule type="cellIs" dxfId="5094" priority="565" operator="greaterThanOrEqual">
      <formula>M79</formula>
    </cfRule>
  </conditionalFormatting>
  <conditionalFormatting sqref="N62">
    <cfRule type="cellIs" dxfId="5093" priority="557" operator="equal">
      <formula>0</formula>
    </cfRule>
    <cfRule type="cellIs" dxfId="5092" priority="558" operator="lessThan">
      <formula>M62</formula>
    </cfRule>
    <cfRule type="cellIs" dxfId="5091" priority="559" operator="greaterThanOrEqual">
      <formula>M62</formula>
    </cfRule>
  </conditionalFormatting>
  <conditionalFormatting sqref="O62">
    <cfRule type="cellIs" dxfId="5090" priority="560" operator="equal">
      <formula>"Introducir resultado"</formula>
    </cfRule>
    <cfRule type="cellIs" dxfId="5089" priority="561" operator="equal">
      <formula>"Meta Conseguida"</formula>
    </cfRule>
    <cfRule type="cellIs" dxfId="5088" priority="562" operator="equal">
      <formula>"Meta non Conseguida"</formula>
    </cfRule>
  </conditionalFormatting>
  <conditionalFormatting sqref="N63">
    <cfRule type="cellIs" dxfId="5087" priority="551" operator="equal">
      <formula>0</formula>
    </cfRule>
    <cfRule type="cellIs" dxfId="5086" priority="552" operator="lessThan">
      <formula>M63</formula>
    </cfRule>
    <cfRule type="cellIs" dxfId="5085" priority="553" operator="greaterThanOrEqual">
      <formula>M63</formula>
    </cfRule>
  </conditionalFormatting>
  <conditionalFormatting sqref="O63">
    <cfRule type="cellIs" dxfId="5084" priority="554" operator="equal">
      <formula>"Introducir resultado"</formula>
    </cfRule>
    <cfRule type="cellIs" dxfId="5083" priority="555" operator="equal">
      <formula>"Meta Conseguida"</formula>
    </cfRule>
    <cfRule type="cellIs" dxfId="5082" priority="556" operator="equal">
      <formula>"Meta non Conseguida"</formula>
    </cfRule>
  </conditionalFormatting>
  <conditionalFormatting sqref="O83">
    <cfRule type="cellIs" dxfId="5081" priority="548" operator="equal">
      <formula>"Introducir resultado"</formula>
    </cfRule>
    <cfRule type="cellIs" dxfId="5080" priority="549" operator="equal">
      <formula>"Meta Conseguida"</formula>
    </cfRule>
    <cfRule type="cellIs" dxfId="5079" priority="550" operator="equal">
      <formula>"Meta non Conseguida"</formula>
    </cfRule>
  </conditionalFormatting>
  <conditionalFormatting sqref="O82">
    <cfRule type="cellIs" dxfId="5078" priority="545" operator="equal">
      <formula>"Meta Totalmente Alcanzada"</formula>
    </cfRule>
    <cfRule type="cellIs" dxfId="5077" priority="546" operator="equal">
      <formula>"Meta Parcialmente Alcanzada"</formula>
    </cfRule>
    <cfRule type="cellIs" dxfId="5076" priority="547" operator="equal">
      <formula>"Ningunha Meta Alcanzada"</formula>
    </cfRule>
  </conditionalFormatting>
  <conditionalFormatting sqref="N82">
    <cfRule type="cellIs" dxfId="5075" priority="542" operator="equal">
      <formula>0</formula>
    </cfRule>
    <cfRule type="cellIs" dxfId="5074" priority="543" operator="lessThan">
      <formula>$E82</formula>
    </cfRule>
    <cfRule type="cellIs" dxfId="5073" priority="544" operator="greaterThanOrEqual">
      <formula>$E82</formula>
    </cfRule>
  </conditionalFormatting>
  <conditionalFormatting sqref="O84:O86">
    <cfRule type="cellIs" dxfId="5072" priority="539" operator="equal">
      <formula>"Introducir resultado"</formula>
    </cfRule>
    <cfRule type="cellIs" dxfId="5071" priority="540" operator="equal">
      <formula>"Meta Conseguida"</formula>
    </cfRule>
    <cfRule type="cellIs" dxfId="5070" priority="541" operator="equal">
      <formula>"Meta non Conseguida"</formula>
    </cfRule>
  </conditionalFormatting>
  <conditionalFormatting sqref="N27">
    <cfRule type="cellIs" dxfId="5069" priority="521" operator="equal">
      <formula>0</formula>
    </cfRule>
    <cfRule type="cellIs" dxfId="5068" priority="522" operator="lessThan">
      <formula>$E27</formula>
    </cfRule>
    <cfRule type="cellIs" dxfId="5067" priority="523" operator="greaterThanOrEqual">
      <formula>$E27</formula>
    </cfRule>
  </conditionalFormatting>
  <conditionalFormatting sqref="N28">
    <cfRule type="cellIs" dxfId="5066" priority="518" operator="equal">
      <formula>0</formula>
    </cfRule>
    <cfRule type="cellIs" dxfId="5065" priority="519" operator="lessThan">
      <formula>$E28</formula>
    </cfRule>
    <cfRule type="cellIs" dxfId="5064" priority="520" operator="greaterThanOrEqual">
      <formula>$E28</formula>
    </cfRule>
  </conditionalFormatting>
  <conditionalFormatting sqref="N29">
    <cfRule type="cellIs" dxfId="5063" priority="515" operator="equal">
      <formula>0</formula>
    </cfRule>
    <cfRule type="cellIs" dxfId="5062" priority="516" operator="lessThan">
      <formula>$E29</formula>
    </cfRule>
    <cfRule type="cellIs" dxfId="5061" priority="517" operator="greaterThanOrEqual">
      <formula>$E29</formula>
    </cfRule>
  </conditionalFormatting>
  <conditionalFormatting sqref="N30">
    <cfRule type="cellIs" dxfId="5060" priority="512" operator="equal">
      <formula>0</formula>
    </cfRule>
    <cfRule type="cellIs" dxfId="5059" priority="513" operator="lessThan">
      <formula>$E30</formula>
    </cfRule>
    <cfRule type="cellIs" dxfId="5058" priority="514" operator="greaterThanOrEqual">
      <formula>$E30</formula>
    </cfRule>
  </conditionalFormatting>
  <conditionalFormatting sqref="N24">
    <cfRule type="cellIs" dxfId="5057" priority="536" operator="equal">
      <formula>0</formula>
    </cfRule>
    <cfRule type="cellIs" dxfId="5056" priority="537" operator="greaterThanOrEqual">
      <formula>M24</formula>
    </cfRule>
    <cfRule type="cellIs" dxfId="5055" priority="538" operator="lessThan">
      <formula>M24</formula>
    </cfRule>
  </conditionalFormatting>
  <conditionalFormatting sqref="O24">
    <cfRule type="cellIs" dxfId="5054" priority="533" operator="equal">
      <formula>"Meta Totalmente Alcanzada"</formula>
    </cfRule>
    <cfRule type="cellIs" dxfId="5053" priority="534" operator="equal">
      <formula>"Meta Parcialmente Alcanzada"</formula>
    </cfRule>
    <cfRule type="cellIs" dxfId="5052" priority="535" operator="equal">
      <formula>"Ningunha Meta Alcanzada"</formula>
    </cfRule>
  </conditionalFormatting>
  <conditionalFormatting sqref="O26">
    <cfRule type="cellIs" dxfId="5051" priority="530" operator="equal">
      <formula>"Introducir resultado"</formula>
    </cfRule>
    <cfRule type="cellIs" dxfId="5050" priority="531" operator="equal">
      <formula>"Meta Conseguida"</formula>
    </cfRule>
    <cfRule type="cellIs" dxfId="5049" priority="532" operator="equal">
      <formula>"Meta non Conseguida"</formula>
    </cfRule>
  </conditionalFormatting>
  <conditionalFormatting sqref="N26">
    <cfRule type="cellIs" dxfId="5048" priority="527" operator="equal">
      <formula>0</formula>
    </cfRule>
    <cfRule type="cellIs" dxfId="5047" priority="528" operator="lessThanOrEqual">
      <formula>M26</formula>
    </cfRule>
    <cfRule type="cellIs" dxfId="5046" priority="529" operator="greaterThan">
      <formula>M26</formula>
    </cfRule>
  </conditionalFormatting>
  <conditionalFormatting sqref="N25">
    <cfRule type="cellIs" dxfId="5045" priority="524" operator="equal">
      <formula>0</formula>
    </cfRule>
    <cfRule type="cellIs" dxfId="5044" priority="525" operator="lessThan">
      <formula>M25</formula>
    </cfRule>
    <cfRule type="cellIs" dxfId="5043" priority="526" operator="greaterThanOrEqual">
      <formula>M25</formula>
    </cfRule>
  </conditionalFormatting>
  <conditionalFormatting sqref="N92">
    <cfRule type="cellIs" dxfId="5042" priority="509" operator="equal">
      <formula>0</formula>
    </cfRule>
    <cfRule type="cellIs" dxfId="5041" priority="510" operator="lessThan">
      <formula>M92</formula>
    </cfRule>
    <cfRule type="cellIs" dxfId="5040" priority="511" operator="greaterThanOrEqual">
      <formula>M92</formula>
    </cfRule>
  </conditionalFormatting>
  <conditionalFormatting sqref="O92">
    <cfRule type="cellIs" dxfId="5039" priority="506" operator="equal">
      <formula>"Meta Totalmente Alcanzada"</formula>
    </cfRule>
    <cfRule type="cellIs" dxfId="5038" priority="507" operator="equal">
      <formula>"Meta Parcialmente Alcanzada"</formula>
    </cfRule>
    <cfRule type="cellIs" dxfId="5037" priority="508" operator="equal">
      <formula>"Ningunha Meta Alcanzada"</formula>
    </cfRule>
  </conditionalFormatting>
  <conditionalFormatting sqref="N56:N58">
    <cfRule type="cellIs" dxfId="5036" priority="449" operator="equal">
      <formula>0</formula>
    </cfRule>
    <cfRule type="cellIs" dxfId="5035" priority="450" operator="lessThan">
      <formula>M56</formula>
    </cfRule>
    <cfRule type="cellIs" dxfId="5034" priority="451" operator="greaterThanOrEqual">
      <formula>M56</formula>
    </cfRule>
  </conditionalFormatting>
  <conditionalFormatting sqref="N66">
    <cfRule type="cellIs" dxfId="5033" priority="446" operator="equal">
      <formula>0</formula>
    </cfRule>
    <cfRule type="cellIs" dxfId="5032" priority="447" operator="lessThan">
      <formula>M66</formula>
    </cfRule>
    <cfRule type="cellIs" dxfId="5031" priority="448" operator="greaterThanOrEqual">
      <formula>M66</formula>
    </cfRule>
  </conditionalFormatting>
  <conditionalFormatting sqref="N67">
    <cfRule type="cellIs" dxfId="5030" priority="443" operator="equal">
      <formula>0</formula>
    </cfRule>
    <cfRule type="cellIs" dxfId="5029" priority="444" operator="lessThan">
      <formula>M67</formula>
    </cfRule>
    <cfRule type="cellIs" dxfId="5028" priority="445" operator="greaterThanOrEqual">
      <formula>M67</formula>
    </cfRule>
  </conditionalFormatting>
  <conditionalFormatting sqref="N68">
    <cfRule type="cellIs" dxfId="5027" priority="440" operator="equal">
      <formula>0</formula>
    </cfRule>
    <cfRule type="cellIs" dxfId="5026" priority="441" operator="lessThan">
      <formula>M68</formula>
    </cfRule>
    <cfRule type="cellIs" dxfId="5025" priority="442" operator="greaterThanOrEqual">
      <formula>M68</formula>
    </cfRule>
  </conditionalFormatting>
  <conditionalFormatting sqref="N69">
    <cfRule type="cellIs" dxfId="5024" priority="437" operator="equal">
      <formula>0</formula>
    </cfRule>
    <cfRule type="cellIs" dxfId="5023" priority="438" operator="lessThan">
      <formula>M69</formula>
    </cfRule>
    <cfRule type="cellIs" dxfId="5022" priority="439" operator="greaterThanOrEqual">
      <formula>M69</formula>
    </cfRule>
  </conditionalFormatting>
  <conditionalFormatting sqref="N83">
    <cfRule type="cellIs" dxfId="5021" priority="434" operator="equal">
      <formula>0</formula>
    </cfRule>
    <cfRule type="cellIs" dxfId="5020" priority="435" operator="lessThan">
      <formula>M83</formula>
    </cfRule>
    <cfRule type="cellIs" dxfId="5019" priority="436" operator="greaterThanOrEqual">
      <formula>M83</formula>
    </cfRule>
  </conditionalFormatting>
  <conditionalFormatting sqref="N84">
    <cfRule type="cellIs" dxfId="5018" priority="431" operator="equal">
      <formula>0</formula>
    </cfRule>
    <cfRule type="cellIs" dxfId="5017" priority="432" operator="lessThan">
      <formula>M84</formula>
    </cfRule>
    <cfRule type="cellIs" dxfId="5016" priority="433" operator="greaterThanOrEqual">
      <formula>M84</formula>
    </cfRule>
  </conditionalFormatting>
  <conditionalFormatting sqref="N85">
    <cfRule type="cellIs" dxfId="5015" priority="428" operator="equal">
      <formula>0</formula>
    </cfRule>
    <cfRule type="cellIs" dxfId="5014" priority="429" operator="lessThan">
      <formula>M85</formula>
    </cfRule>
    <cfRule type="cellIs" dxfId="5013" priority="430" operator="greaterThanOrEqual">
      <formula>M85</formula>
    </cfRule>
  </conditionalFormatting>
  <conditionalFormatting sqref="N86">
    <cfRule type="cellIs" dxfId="5012" priority="425" operator="equal">
      <formula>0</formula>
    </cfRule>
    <cfRule type="cellIs" dxfId="5011" priority="426" operator="lessThan">
      <formula>M86</formula>
    </cfRule>
    <cfRule type="cellIs" dxfId="5010" priority="427" operator="greaterThanOrEqual">
      <formula>M86</formula>
    </cfRule>
  </conditionalFormatting>
  <conditionalFormatting sqref="N61">
    <cfRule type="cellIs" dxfId="5009" priority="419" operator="equal">
      <formula>0</formula>
    </cfRule>
    <cfRule type="cellIs" dxfId="5008" priority="420" operator="lessThan">
      <formula>M61</formula>
    </cfRule>
    <cfRule type="cellIs" dxfId="5007" priority="421" operator="greaterThanOrEqual">
      <formula>M61</formula>
    </cfRule>
  </conditionalFormatting>
  <conditionalFormatting sqref="O61">
    <cfRule type="cellIs" dxfId="5006" priority="422" operator="equal">
      <formula>"Introducir resultado"</formula>
    </cfRule>
    <cfRule type="cellIs" dxfId="5005" priority="423" operator="equal">
      <formula>"Meta Conseguida"</formula>
    </cfRule>
    <cfRule type="cellIs" dxfId="5004" priority="424" operator="equal">
      <formula>"Meta non Conseguida"</formula>
    </cfRule>
  </conditionalFormatting>
  <conditionalFormatting sqref="O35">
    <cfRule type="cellIs" dxfId="5003" priority="388" operator="equal">
      <formula>"Introducir resultado"</formula>
    </cfRule>
    <cfRule type="cellIs" dxfId="5002" priority="389" operator="equal">
      <formula>"Meta Conseguida"</formula>
    </cfRule>
    <cfRule type="cellIs" dxfId="5001" priority="390" operator="equal">
      <formula>"Meta non Conseguida"</formula>
    </cfRule>
  </conditionalFormatting>
  <conditionalFormatting sqref="O25">
    <cfRule type="cellIs" dxfId="5000" priority="385" operator="equal">
      <formula>"Introducir resultado"</formula>
    </cfRule>
    <cfRule type="cellIs" dxfId="4999" priority="386" operator="equal">
      <formula>"Meta Conseguida"</formula>
    </cfRule>
    <cfRule type="cellIs" dxfId="4998" priority="387" operator="equal">
      <formula>"Meta non Conseguida"</formula>
    </cfRule>
  </conditionalFormatting>
  <conditionalFormatting sqref="O27:O30">
    <cfRule type="cellIs" dxfId="4997" priority="382" operator="equal">
      <formula>"Introducir resultado"</formula>
    </cfRule>
    <cfRule type="cellIs" dxfId="4996" priority="383" operator="equal">
      <formula>"Meta Conseguida"</formula>
    </cfRule>
    <cfRule type="cellIs" dxfId="4995" priority="384" operator="equal">
      <formula>"Meta non Conseguida"</formula>
    </cfRule>
  </conditionalFormatting>
  <conditionalFormatting sqref="O32">
    <cfRule type="cellIs" dxfId="4994" priority="379" operator="equal">
      <formula>"Introducir resultado"</formula>
    </cfRule>
    <cfRule type="cellIs" dxfId="4993" priority="380" operator="equal">
      <formula>"Meta Conseguida"</formula>
    </cfRule>
    <cfRule type="cellIs" dxfId="4992" priority="381" operator="equal">
      <formula>"Meta non Conseguida"</formula>
    </cfRule>
  </conditionalFormatting>
  <conditionalFormatting sqref="O53">
    <cfRule type="cellIs" dxfId="4991" priority="376" operator="equal">
      <formula>"Introducir resultado"</formula>
    </cfRule>
    <cfRule type="cellIs" dxfId="4990" priority="377" operator="equal">
      <formula>"Meta Conseguida"</formula>
    </cfRule>
    <cfRule type="cellIs" dxfId="4989" priority="378" operator="equal">
      <formula>"Meta non Conseguida"</formula>
    </cfRule>
  </conditionalFormatting>
  <conditionalFormatting sqref="O64">
    <cfRule type="cellIs" dxfId="4988" priority="373" operator="equal">
      <formula>"Introducir resultado"</formula>
    </cfRule>
    <cfRule type="cellIs" dxfId="4987" priority="374" operator="equal">
      <formula>"Meta Conseguida"</formula>
    </cfRule>
    <cfRule type="cellIs" dxfId="4986" priority="375" operator="equal">
      <formula>"Meta non Conseguida"</formula>
    </cfRule>
  </conditionalFormatting>
  <conditionalFormatting sqref="O70">
    <cfRule type="cellIs" dxfId="4985" priority="370" operator="equal">
      <formula>"Introducir resultado"</formula>
    </cfRule>
    <cfRule type="cellIs" dxfId="4984" priority="371" operator="equal">
      <formula>"Indicador Completado"</formula>
    </cfRule>
    <cfRule type="cellIs" dxfId="4983" priority="372" operator="equal">
      <formula>"Meta no Conseguida"</formula>
    </cfRule>
  </conditionalFormatting>
  <conditionalFormatting sqref="O72">
    <cfRule type="cellIs" dxfId="4982" priority="367" operator="equal">
      <formula>"Introducir resultado"</formula>
    </cfRule>
    <cfRule type="cellIs" dxfId="4981" priority="368" operator="equal">
      <formula>"Indicador Completado"</formula>
    </cfRule>
    <cfRule type="cellIs" dxfId="4980" priority="369" operator="equal">
      <formula>"Meta no Conseguida"</formula>
    </cfRule>
  </conditionalFormatting>
  <conditionalFormatting sqref="O71">
    <cfRule type="cellIs" dxfId="4979" priority="364" operator="equal">
      <formula>"Introducir resultado"</formula>
    </cfRule>
    <cfRule type="cellIs" dxfId="4978" priority="365" operator="equal">
      <formula>"Meta Conseguida"</formula>
    </cfRule>
    <cfRule type="cellIs" dxfId="4977" priority="366" operator="equal">
      <formula>"Meta non Conseguida"</formula>
    </cfRule>
  </conditionalFormatting>
  <conditionalFormatting sqref="O73">
    <cfRule type="cellIs" dxfId="4976" priority="361" operator="equal">
      <formula>"Introducir resultado"</formula>
    </cfRule>
    <cfRule type="cellIs" dxfId="4975" priority="362" operator="equal">
      <formula>"Meta Conseguida"</formula>
    </cfRule>
    <cfRule type="cellIs" dxfId="4974" priority="363" operator="equal">
      <formula>"Meta non Conseguida"</formula>
    </cfRule>
  </conditionalFormatting>
  <conditionalFormatting sqref="O74">
    <cfRule type="cellIs" dxfId="4973" priority="358" operator="equal">
      <formula>"Introducir resultado"</formula>
    </cfRule>
    <cfRule type="cellIs" dxfId="4972" priority="359" operator="equal">
      <formula>"Meta Conseguida"</formula>
    </cfRule>
    <cfRule type="cellIs" dxfId="4971" priority="360" operator="equal">
      <formula>"Meta non Conseguida"</formula>
    </cfRule>
  </conditionalFormatting>
  <conditionalFormatting sqref="O80">
    <cfRule type="cellIs" dxfId="4970" priority="355" operator="equal">
      <formula>"Introducir resultado"</formula>
    </cfRule>
    <cfRule type="cellIs" dxfId="4969" priority="356" operator="equal">
      <formula>"Meta Conseguida"</formula>
    </cfRule>
    <cfRule type="cellIs" dxfId="4968" priority="357" operator="equal">
      <formula>"Meta non Conseguida"</formula>
    </cfRule>
  </conditionalFormatting>
  <conditionalFormatting sqref="O81">
    <cfRule type="cellIs" dxfId="4967" priority="352" operator="equal">
      <formula>"Introducir resultado"</formula>
    </cfRule>
    <cfRule type="cellIs" dxfId="4966" priority="353" operator="equal">
      <formula>"Meta Conseguida"</formula>
    </cfRule>
    <cfRule type="cellIs" dxfId="4965" priority="354" operator="equal">
      <formula>"Meta non Conseguida"</formula>
    </cfRule>
  </conditionalFormatting>
  <conditionalFormatting sqref="N80">
    <cfRule type="cellIs" dxfId="4964" priority="349" operator="equal">
      <formula>0</formula>
    </cfRule>
    <cfRule type="cellIs" dxfId="4963" priority="350" operator="lessThan">
      <formula>M80</formula>
    </cfRule>
    <cfRule type="cellIs" dxfId="4962" priority="351" operator="greaterThanOrEqual">
      <formula>M80</formula>
    </cfRule>
  </conditionalFormatting>
  <conditionalFormatting sqref="N71">
    <cfRule type="cellIs" dxfId="4961" priority="346" operator="equal">
      <formula>0</formula>
    </cfRule>
    <cfRule type="cellIs" dxfId="4960" priority="347" operator="lessThan">
      <formula>M71</formula>
    </cfRule>
    <cfRule type="cellIs" dxfId="4959" priority="348" operator="greaterThanOrEqual">
      <formula>M71</formula>
    </cfRule>
  </conditionalFormatting>
  <conditionalFormatting sqref="N73">
    <cfRule type="cellIs" dxfId="4958" priority="343" operator="equal">
      <formula>0</formula>
    </cfRule>
    <cfRule type="cellIs" dxfId="4957" priority="344" operator="lessThan">
      <formula>M73</formula>
    </cfRule>
    <cfRule type="cellIs" dxfId="4956" priority="345" operator="greaterThanOrEqual">
      <formula>M73</formula>
    </cfRule>
  </conditionalFormatting>
  <conditionalFormatting sqref="N74">
    <cfRule type="cellIs" dxfId="4955" priority="340" operator="equal">
      <formula>0</formula>
    </cfRule>
    <cfRule type="cellIs" dxfId="4954" priority="341" operator="lessThan">
      <formula>M74</formula>
    </cfRule>
    <cfRule type="cellIs" dxfId="4953" priority="342" operator="greaterThanOrEqual">
      <formula>M74</formula>
    </cfRule>
  </conditionalFormatting>
  <conditionalFormatting sqref="N81">
    <cfRule type="cellIs" dxfId="4952" priority="337" operator="equal">
      <formula>0</formula>
    </cfRule>
    <cfRule type="cellIs" dxfId="4951" priority="338" operator="lessThan">
      <formula>M81</formula>
    </cfRule>
    <cfRule type="cellIs" dxfId="4950" priority="339" operator="greaterThanOrEqual">
      <formula>M81</formula>
    </cfRule>
  </conditionalFormatting>
  <conditionalFormatting sqref="O87:O88">
    <cfRule type="cellIs" dxfId="4949" priority="334" operator="equal">
      <formula>"Introducir resultado"</formula>
    </cfRule>
    <cfRule type="cellIs" dxfId="4948" priority="335" operator="equal">
      <formula>"Indicador Completado"</formula>
    </cfRule>
    <cfRule type="cellIs" dxfId="4947" priority="336" operator="equal">
      <formula>"Meta no Conseguida"</formula>
    </cfRule>
  </conditionalFormatting>
  <conditionalFormatting sqref="N93:N102">
    <cfRule type="cellIs" dxfId="4946" priority="331" operator="equal">
      <formula>0</formula>
    </cfRule>
    <cfRule type="cellIs" dxfId="4945" priority="332" operator="lessThan">
      <formula>M93</formula>
    </cfRule>
    <cfRule type="cellIs" dxfId="4944" priority="333" operator="greaterThanOrEqual">
      <formula>M93</formula>
    </cfRule>
  </conditionalFormatting>
  <conditionalFormatting sqref="O93:O102">
    <cfRule type="cellIs" dxfId="4943" priority="328" operator="equal">
      <formula>"Introducir resultado"</formula>
    </cfRule>
    <cfRule type="cellIs" dxfId="4942" priority="329" operator="equal">
      <formula>"Meta Conseguida"</formula>
    </cfRule>
    <cfRule type="cellIs" dxfId="4941" priority="330" operator="equal">
      <formula>"Meta non Conseguida"</formula>
    </cfRule>
  </conditionalFormatting>
  <conditionalFormatting sqref="F7">
    <cfRule type="cellIs" dxfId="4940" priority="325" operator="equal">
      <formula>0</formula>
    </cfRule>
    <cfRule type="cellIs" dxfId="4939" priority="326" operator="lessThan">
      <formula>E7</formula>
    </cfRule>
    <cfRule type="cellIs" dxfId="4938" priority="327" operator="greaterThanOrEqual">
      <formula>E7</formula>
    </cfRule>
  </conditionalFormatting>
  <conditionalFormatting sqref="F18">
    <cfRule type="cellIs" dxfId="4937" priority="316" operator="equal">
      <formula>0</formula>
    </cfRule>
    <cfRule type="cellIs" dxfId="4936" priority="317" operator="lessThan">
      <formula>E18</formula>
    </cfRule>
    <cfRule type="cellIs" dxfId="4935" priority="318" operator="greaterThanOrEqual">
      <formula>E18</formula>
    </cfRule>
  </conditionalFormatting>
  <conditionalFormatting sqref="G10">
    <cfRule type="cellIs" dxfId="4934" priority="322" operator="equal">
      <formula>"Introducir resultado"</formula>
    </cfRule>
    <cfRule type="cellIs" dxfId="4933" priority="323" operator="equal">
      <formula>"Meta Conseguida"</formula>
    </cfRule>
    <cfRule type="cellIs" dxfId="4932" priority="324" operator="equal">
      <formula>"Meta non Conseguida"</formula>
    </cfRule>
  </conditionalFormatting>
  <conditionalFormatting sqref="G16">
    <cfRule type="cellIs" dxfId="4931" priority="319" operator="equal">
      <formula>"Meta Totalmente Alcanzada"</formula>
    </cfRule>
    <cfRule type="cellIs" dxfId="4930" priority="320" operator="equal">
      <formula>"Meta Parcialmente Alcanzada"</formula>
    </cfRule>
    <cfRule type="cellIs" dxfId="4929" priority="321" operator="equal">
      <formula>"Ningunha Meta Alcanzada"</formula>
    </cfRule>
  </conditionalFormatting>
  <conditionalFormatting sqref="F11">
    <cfRule type="cellIs" dxfId="4928" priority="313" operator="equal">
      <formula>0</formula>
    </cfRule>
    <cfRule type="cellIs" dxfId="4927" priority="314" operator="lessThan">
      <formula>$E11</formula>
    </cfRule>
    <cfRule type="cellIs" dxfId="4926" priority="315" operator="greaterThanOrEqual">
      <formula>$E11</formula>
    </cfRule>
  </conditionalFormatting>
  <conditionalFormatting sqref="F9">
    <cfRule type="cellIs" dxfId="4925" priority="310" operator="equal">
      <formula>0</formula>
    </cfRule>
    <cfRule type="cellIs" dxfId="4924" priority="311" operator="lessThan">
      <formula>E9</formula>
    </cfRule>
    <cfRule type="cellIs" dxfId="4923" priority="312" operator="greaterThanOrEqual">
      <formula>E9</formula>
    </cfRule>
  </conditionalFormatting>
  <conditionalFormatting sqref="F17">
    <cfRule type="cellIs" dxfId="4922" priority="307" operator="equal">
      <formula>0</formula>
    </cfRule>
    <cfRule type="cellIs" dxfId="4921" priority="308" operator="lessThan">
      <formula>E17</formula>
    </cfRule>
    <cfRule type="cellIs" dxfId="4920" priority="309" operator="greaterThanOrEqual">
      <formula>E17</formula>
    </cfRule>
  </conditionalFormatting>
  <conditionalFormatting sqref="F16">
    <cfRule type="cellIs" dxfId="4919" priority="304" operator="equal">
      <formula>0</formula>
    </cfRule>
    <cfRule type="cellIs" dxfId="4918" priority="305" operator="greaterThanOrEqual">
      <formula>E16</formula>
    </cfRule>
    <cfRule type="cellIs" dxfId="4917" priority="306" operator="lessThan">
      <formula>E16</formula>
    </cfRule>
  </conditionalFormatting>
  <conditionalFormatting sqref="F21">
    <cfRule type="cellIs" dxfId="4916" priority="301" operator="equal">
      <formula>0</formula>
    </cfRule>
    <cfRule type="cellIs" dxfId="4915" priority="302" operator="lessThan">
      <formula>E21</formula>
    </cfRule>
    <cfRule type="cellIs" dxfId="4914" priority="303" operator="greaterThanOrEqual">
      <formula>E21</formula>
    </cfRule>
  </conditionalFormatting>
  <conditionalFormatting sqref="F22">
    <cfRule type="cellIs" dxfId="4913" priority="298" operator="equal">
      <formula>0</formula>
    </cfRule>
    <cfRule type="cellIs" dxfId="4912" priority="299" operator="lessThan">
      <formula>E22</formula>
    </cfRule>
    <cfRule type="cellIs" dxfId="4911" priority="300" operator="greaterThanOrEqual">
      <formula>E22</formula>
    </cfRule>
  </conditionalFormatting>
  <conditionalFormatting sqref="F10">
    <cfRule type="cellIs" dxfId="4910" priority="295" operator="equal">
      <formula>0</formula>
    </cfRule>
    <cfRule type="cellIs" dxfId="4909" priority="296" operator="lessThan">
      <formula>E10</formula>
    </cfRule>
    <cfRule type="cellIs" dxfId="4908" priority="297" operator="greaterThanOrEqual">
      <formula>E10</formula>
    </cfRule>
  </conditionalFormatting>
  <conditionalFormatting sqref="G8">
    <cfRule type="cellIs" dxfId="4907" priority="292" operator="equal">
      <formula>"Meta Totalmente Alcanzada"</formula>
    </cfRule>
    <cfRule type="cellIs" dxfId="4906" priority="293" operator="equal">
      <formula>"Meta Parcialmente Alcanzada"</formula>
    </cfRule>
    <cfRule type="cellIs" dxfId="4905" priority="294" operator="equal">
      <formula>"Ningunha Meta Alcanzada"</formula>
    </cfRule>
  </conditionalFormatting>
  <conditionalFormatting sqref="F8">
    <cfRule type="cellIs" dxfId="4904" priority="289" operator="equal">
      <formula>0</formula>
    </cfRule>
    <cfRule type="cellIs" dxfId="4903" priority="290" operator="greaterThanOrEqual">
      <formula>E8</formula>
    </cfRule>
    <cfRule type="cellIs" dxfId="4902" priority="291" operator="lessThan">
      <formula>E8</formula>
    </cfRule>
  </conditionalFormatting>
  <conditionalFormatting sqref="F13">
    <cfRule type="cellIs" dxfId="4901" priority="286" operator="equal">
      <formula>0</formula>
    </cfRule>
    <cfRule type="cellIs" dxfId="4900" priority="287" operator="lessThan">
      <formula>E13</formula>
    </cfRule>
    <cfRule type="cellIs" dxfId="4899" priority="288" operator="greaterThanOrEqual">
      <formula>E13</formula>
    </cfRule>
  </conditionalFormatting>
  <conditionalFormatting sqref="F14">
    <cfRule type="cellIs" dxfId="4898" priority="283" operator="equal">
      <formula>0</formula>
    </cfRule>
    <cfRule type="cellIs" dxfId="4897" priority="284" operator="lessThan">
      <formula>E14</formula>
    </cfRule>
    <cfRule type="cellIs" dxfId="4896" priority="285" operator="greaterThanOrEqual">
      <formula>E14</formula>
    </cfRule>
  </conditionalFormatting>
  <conditionalFormatting sqref="G12">
    <cfRule type="cellIs" dxfId="4895" priority="280" operator="equal">
      <formula>"Meta Totalmente Alcanzada"</formula>
    </cfRule>
    <cfRule type="cellIs" dxfId="4894" priority="281" operator="equal">
      <formula>"Meta Parcialmente Alcanzada"</formula>
    </cfRule>
    <cfRule type="cellIs" dxfId="4893" priority="282" operator="equal">
      <formula>"Ningunha Meta Alcanzada"</formula>
    </cfRule>
  </conditionalFormatting>
  <conditionalFormatting sqref="F12">
    <cfRule type="cellIs" dxfId="4892" priority="277" operator="equal">
      <formula>0</formula>
    </cfRule>
    <cfRule type="cellIs" dxfId="4891" priority="278" operator="greaterThanOrEqual">
      <formula>E12</formula>
    </cfRule>
    <cfRule type="cellIs" dxfId="4890" priority="279" operator="lessThan">
      <formula>E12</formula>
    </cfRule>
  </conditionalFormatting>
  <conditionalFormatting sqref="G20">
    <cfRule type="cellIs" dxfId="4889" priority="274" operator="equal">
      <formula>"Meta Totalmente Alcanzada"</formula>
    </cfRule>
    <cfRule type="cellIs" dxfId="4888" priority="275" operator="equal">
      <formula>"Meta Parcialmente Alcanzada"</formula>
    </cfRule>
    <cfRule type="cellIs" dxfId="4887" priority="276" operator="equal">
      <formula>"Ningunha Meta Alcanzada"</formula>
    </cfRule>
  </conditionalFormatting>
  <conditionalFormatting sqref="F20">
    <cfRule type="cellIs" dxfId="4886" priority="271" operator="equal">
      <formula>0</formula>
    </cfRule>
    <cfRule type="cellIs" dxfId="4885" priority="272" operator="greaterThanOrEqual">
      <formula>E20</formula>
    </cfRule>
    <cfRule type="cellIs" dxfId="4884" priority="273" operator="lessThan">
      <formula>E20</formula>
    </cfRule>
  </conditionalFormatting>
  <conditionalFormatting sqref="G7">
    <cfRule type="cellIs" dxfId="4883" priority="268" operator="equal">
      <formula>"Introducir resultado"</formula>
    </cfRule>
    <cfRule type="cellIs" dxfId="4882" priority="269" operator="equal">
      <formula>"Meta Conseguida"</formula>
    </cfRule>
    <cfRule type="cellIs" dxfId="4881" priority="270" operator="equal">
      <formula>"Meta non Conseguida"</formula>
    </cfRule>
  </conditionalFormatting>
  <conditionalFormatting sqref="G9">
    <cfRule type="cellIs" dxfId="4880" priority="265" operator="equal">
      <formula>"Introducir resultado"</formula>
    </cfRule>
    <cfRule type="cellIs" dxfId="4879" priority="266" operator="equal">
      <formula>"Meta Conseguida"</formula>
    </cfRule>
    <cfRule type="cellIs" dxfId="4878" priority="267" operator="equal">
      <formula>"Meta non Conseguida"</formula>
    </cfRule>
  </conditionalFormatting>
  <conditionalFormatting sqref="G14">
    <cfRule type="cellIs" dxfId="4877" priority="262" operator="equal">
      <formula>"Introducir resultado"</formula>
    </cfRule>
    <cfRule type="cellIs" dxfId="4876" priority="263" operator="equal">
      <formula>"Meta Conseguida"</formula>
    </cfRule>
    <cfRule type="cellIs" dxfId="4875" priority="264" operator="equal">
      <formula>"Meta non Conseguida"</formula>
    </cfRule>
  </conditionalFormatting>
  <conditionalFormatting sqref="G13">
    <cfRule type="cellIs" dxfId="4874" priority="259" operator="equal">
      <formula>"Introducir resultado"</formula>
    </cfRule>
    <cfRule type="cellIs" dxfId="4873" priority="260" operator="equal">
      <formula>"Meta Conseguida"</formula>
    </cfRule>
    <cfRule type="cellIs" dxfId="4872" priority="261" operator="equal">
      <formula>"Meta non Conseguida"</formula>
    </cfRule>
  </conditionalFormatting>
  <conditionalFormatting sqref="F15">
    <cfRule type="cellIs" dxfId="4871" priority="258" operator="equal">
      <formula>0</formula>
    </cfRule>
  </conditionalFormatting>
  <conditionalFormatting sqref="G15">
    <cfRule type="cellIs" dxfId="4870" priority="255" operator="equal">
      <formula>"Introducir resultado"</formula>
    </cfRule>
    <cfRule type="cellIs" dxfId="4869" priority="256" operator="equal">
      <formula>"Resultado Introducido"</formula>
    </cfRule>
    <cfRule type="cellIs" dxfId="4868" priority="257" operator="equal">
      <formula>"Meta no Conseguida"</formula>
    </cfRule>
  </conditionalFormatting>
  <conditionalFormatting sqref="G18">
    <cfRule type="cellIs" dxfId="4867" priority="252" operator="equal">
      <formula>"Introducir resultado"</formula>
    </cfRule>
    <cfRule type="cellIs" dxfId="4866" priority="253" operator="equal">
      <formula>"Meta Conseguida"</formula>
    </cfRule>
    <cfRule type="cellIs" dxfId="4865" priority="254" operator="equal">
      <formula>"Meta non Conseguida"</formula>
    </cfRule>
  </conditionalFormatting>
  <conditionalFormatting sqref="G17">
    <cfRule type="cellIs" dxfId="4864" priority="249" operator="equal">
      <formula>"Introducir resultado"</formula>
    </cfRule>
    <cfRule type="cellIs" dxfId="4863" priority="250" operator="equal">
      <formula>"Meta Conseguida"</formula>
    </cfRule>
    <cfRule type="cellIs" dxfId="4862" priority="251" operator="equal">
      <formula>"Meta non Conseguida"</formula>
    </cfRule>
  </conditionalFormatting>
  <conditionalFormatting sqref="G22">
    <cfRule type="cellIs" dxfId="4861" priority="246" operator="equal">
      <formula>"Introducir resultado"</formula>
    </cfRule>
    <cfRule type="cellIs" dxfId="4860" priority="247" operator="equal">
      <formula>"Meta Conseguida"</formula>
    </cfRule>
    <cfRule type="cellIs" dxfId="4859" priority="248" operator="equal">
      <formula>"Meta non Conseguida"</formula>
    </cfRule>
  </conditionalFormatting>
  <conditionalFormatting sqref="G21">
    <cfRule type="cellIs" dxfId="4858" priority="243" operator="equal">
      <formula>"Introducir resultado"</formula>
    </cfRule>
    <cfRule type="cellIs" dxfId="4857" priority="244" operator="equal">
      <formula>"Meta Conseguida"</formula>
    </cfRule>
    <cfRule type="cellIs" dxfId="4856" priority="245" operator="equal">
      <formula>"Meta non Conseguida"</formula>
    </cfRule>
  </conditionalFormatting>
  <conditionalFormatting sqref="J7">
    <cfRule type="cellIs" dxfId="4855" priority="240" operator="equal">
      <formula>0</formula>
    </cfRule>
    <cfRule type="cellIs" dxfId="4854" priority="241" operator="lessThan">
      <formula>I7</formula>
    </cfRule>
    <cfRule type="cellIs" dxfId="4853" priority="242" operator="greaterThanOrEqual">
      <formula>I7</formula>
    </cfRule>
  </conditionalFormatting>
  <conditionalFormatting sqref="K10">
    <cfRule type="cellIs" dxfId="4852" priority="237" operator="equal">
      <formula>"Introducir resultado"</formula>
    </cfRule>
    <cfRule type="cellIs" dxfId="4851" priority="238" operator="equal">
      <formula>"Meta Conseguida"</formula>
    </cfRule>
    <cfRule type="cellIs" dxfId="4850" priority="239" operator="equal">
      <formula>"Meta non Conseguida"</formula>
    </cfRule>
  </conditionalFormatting>
  <conditionalFormatting sqref="K16">
    <cfRule type="cellIs" dxfId="4849" priority="234" operator="equal">
      <formula>"Meta Totalmente Alcanzada"</formula>
    </cfRule>
    <cfRule type="cellIs" dxfId="4848" priority="235" operator="equal">
      <formula>"Meta Parcialmente Alcanzada"</formula>
    </cfRule>
    <cfRule type="cellIs" dxfId="4847" priority="236" operator="equal">
      <formula>"Ningunha Meta Alcanzada"</formula>
    </cfRule>
  </conditionalFormatting>
  <conditionalFormatting sqref="J11">
    <cfRule type="cellIs" dxfId="4846" priority="231" operator="equal">
      <formula>0</formula>
    </cfRule>
    <cfRule type="cellIs" dxfId="4845" priority="232" operator="lessThan">
      <formula>$E11</formula>
    </cfRule>
    <cfRule type="cellIs" dxfId="4844" priority="233" operator="greaterThanOrEqual">
      <formula>$E11</formula>
    </cfRule>
  </conditionalFormatting>
  <conditionalFormatting sqref="J9">
    <cfRule type="cellIs" dxfId="4843" priority="228" operator="equal">
      <formula>0</formula>
    </cfRule>
    <cfRule type="cellIs" dxfId="4842" priority="229" operator="lessThan">
      <formula>I9</formula>
    </cfRule>
    <cfRule type="cellIs" dxfId="4841" priority="230" operator="greaterThanOrEqual">
      <formula>I9</formula>
    </cfRule>
  </conditionalFormatting>
  <conditionalFormatting sqref="J17">
    <cfRule type="cellIs" dxfId="4840" priority="225" operator="equal">
      <formula>0</formula>
    </cfRule>
    <cfRule type="cellIs" dxfId="4839" priority="226" operator="lessThan">
      <formula>I17</formula>
    </cfRule>
    <cfRule type="cellIs" dxfId="4838" priority="227" operator="greaterThanOrEqual">
      <formula>I17</formula>
    </cfRule>
  </conditionalFormatting>
  <conditionalFormatting sqref="J16">
    <cfRule type="cellIs" dxfId="4837" priority="222" operator="equal">
      <formula>0</formula>
    </cfRule>
    <cfRule type="cellIs" dxfId="4836" priority="223" operator="greaterThanOrEqual">
      <formula>I16</formula>
    </cfRule>
    <cfRule type="cellIs" dxfId="4835" priority="224" operator="lessThan">
      <formula>I16</formula>
    </cfRule>
  </conditionalFormatting>
  <conditionalFormatting sqref="J21">
    <cfRule type="cellIs" dxfId="4834" priority="219" operator="equal">
      <formula>0</formula>
    </cfRule>
    <cfRule type="cellIs" dxfId="4833" priority="220" operator="lessThan">
      <formula>I21</formula>
    </cfRule>
    <cfRule type="cellIs" dxfId="4832" priority="221" operator="greaterThanOrEqual">
      <formula>I21</formula>
    </cfRule>
  </conditionalFormatting>
  <conditionalFormatting sqref="K8">
    <cfRule type="cellIs" dxfId="4831" priority="216" operator="equal">
      <formula>"Meta Totalmente Alcanzada"</formula>
    </cfRule>
    <cfRule type="cellIs" dxfId="4830" priority="217" operator="equal">
      <formula>"Meta Parcialmente Alcanzada"</formula>
    </cfRule>
    <cfRule type="cellIs" dxfId="4829" priority="218" operator="equal">
      <formula>"Ningunha Meta Alcanzada"</formula>
    </cfRule>
  </conditionalFormatting>
  <conditionalFormatting sqref="J8">
    <cfRule type="cellIs" dxfId="4828" priority="213" operator="equal">
      <formula>0</formula>
    </cfRule>
    <cfRule type="cellIs" dxfId="4827" priority="214" operator="greaterThanOrEqual">
      <formula>I8</formula>
    </cfRule>
    <cfRule type="cellIs" dxfId="4826" priority="215" operator="lessThan">
      <formula>I8</formula>
    </cfRule>
  </conditionalFormatting>
  <conditionalFormatting sqref="J13">
    <cfRule type="cellIs" dxfId="4825" priority="210" operator="equal">
      <formula>0</formula>
    </cfRule>
    <cfRule type="cellIs" dxfId="4824" priority="211" operator="lessThan">
      <formula>I13</formula>
    </cfRule>
    <cfRule type="cellIs" dxfId="4823" priority="212" operator="greaterThanOrEqual">
      <formula>I13</formula>
    </cfRule>
  </conditionalFormatting>
  <conditionalFormatting sqref="K12">
    <cfRule type="cellIs" dxfId="4822" priority="207" operator="equal">
      <formula>"Meta Totalmente Alcanzada"</formula>
    </cfRule>
    <cfRule type="cellIs" dxfId="4821" priority="208" operator="equal">
      <formula>"Meta Parcialmente Alcanzada"</formula>
    </cfRule>
    <cfRule type="cellIs" dxfId="4820" priority="209" operator="equal">
      <formula>"Ningunha Meta Alcanzada"</formula>
    </cfRule>
  </conditionalFormatting>
  <conditionalFormatting sqref="J12">
    <cfRule type="cellIs" dxfId="4819" priority="204" operator="equal">
      <formula>0</formula>
    </cfRule>
    <cfRule type="cellIs" dxfId="4818" priority="205" operator="greaterThanOrEqual">
      <formula>I12</formula>
    </cfRule>
    <cfRule type="cellIs" dxfId="4817" priority="206" operator="lessThan">
      <formula>I12</formula>
    </cfRule>
  </conditionalFormatting>
  <conditionalFormatting sqref="K20">
    <cfRule type="cellIs" dxfId="4816" priority="201" operator="equal">
      <formula>"Meta Totalmente Alcanzada"</formula>
    </cfRule>
    <cfRule type="cellIs" dxfId="4815" priority="202" operator="equal">
      <formula>"Meta Parcialmente Alcanzada"</formula>
    </cfRule>
    <cfRule type="cellIs" dxfId="4814" priority="203" operator="equal">
      <formula>"Ningunha Meta Alcanzada"</formula>
    </cfRule>
  </conditionalFormatting>
  <conditionalFormatting sqref="J20">
    <cfRule type="cellIs" dxfId="4813" priority="198" operator="equal">
      <formula>0</formula>
    </cfRule>
    <cfRule type="cellIs" dxfId="4812" priority="199" operator="greaterThanOrEqual">
      <formula>I20</formula>
    </cfRule>
    <cfRule type="cellIs" dxfId="4811" priority="200" operator="lessThan">
      <formula>I20</formula>
    </cfRule>
  </conditionalFormatting>
  <conditionalFormatting sqref="K7">
    <cfRule type="cellIs" dxfId="4810" priority="195" operator="equal">
      <formula>"Introducir resultado"</formula>
    </cfRule>
    <cfRule type="cellIs" dxfId="4809" priority="196" operator="equal">
      <formula>"Meta Conseguida"</formula>
    </cfRule>
    <cfRule type="cellIs" dxfId="4808" priority="197" operator="equal">
      <formula>"Meta non Conseguida"</formula>
    </cfRule>
  </conditionalFormatting>
  <conditionalFormatting sqref="K9">
    <cfRule type="cellIs" dxfId="4807" priority="192" operator="equal">
      <formula>"Introducir resultado"</formula>
    </cfRule>
    <cfRule type="cellIs" dxfId="4806" priority="193" operator="equal">
      <formula>"Meta Conseguida"</formula>
    </cfRule>
    <cfRule type="cellIs" dxfId="4805" priority="194" operator="equal">
      <formula>"Meta non Conseguida"</formula>
    </cfRule>
  </conditionalFormatting>
  <conditionalFormatting sqref="K14">
    <cfRule type="cellIs" dxfId="4804" priority="189" operator="equal">
      <formula>"Introducir resultado"</formula>
    </cfRule>
    <cfRule type="cellIs" dxfId="4803" priority="190" operator="equal">
      <formula>"Meta Conseguida"</formula>
    </cfRule>
    <cfRule type="cellIs" dxfId="4802" priority="191" operator="equal">
      <formula>"Meta non Conseguida"</formula>
    </cfRule>
  </conditionalFormatting>
  <conditionalFormatting sqref="K13">
    <cfRule type="cellIs" dxfId="4801" priority="186" operator="equal">
      <formula>"Introducir resultado"</formula>
    </cfRule>
    <cfRule type="cellIs" dxfId="4800" priority="187" operator="equal">
      <formula>"Meta Conseguida"</formula>
    </cfRule>
    <cfRule type="cellIs" dxfId="4799" priority="188" operator="equal">
      <formula>"Meta non Conseguida"</formula>
    </cfRule>
  </conditionalFormatting>
  <conditionalFormatting sqref="J15">
    <cfRule type="cellIs" dxfId="4798" priority="185" operator="equal">
      <formula>0</formula>
    </cfRule>
  </conditionalFormatting>
  <conditionalFormatting sqref="K15">
    <cfRule type="cellIs" dxfId="4797" priority="182" operator="equal">
      <formula>"Introducir resultado"</formula>
    </cfRule>
    <cfRule type="cellIs" dxfId="4796" priority="183" operator="equal">
      <formula>"Resultado Introducido"</formula>
    </cfRule>
    <cfRule type="cellIs" dxfId="4795" priority="184" operator="equal">
      <formula>"Meta no Conseguida"</formula>
    </cfRule>
  </conditionalFormatting>
  <conditionalFormatting sqref="K18">
    <cfRule type="cellIs" dxfId="4794" priority="179" operator="equal">
      <formula>"Introducir resultado"</formula>
    </cfRule>
    <cfRule type="cellIs" dxfId="4793" priority="180" operator="equal">
      <formula>"Meta Conseguida"</formula>
    </cfRule>
    <cfRule type="cellIs" dxfId="4792" priority="181" operator="equal">
      <formula>"Meta non Conseguida"</formula>
    </cfRule>
  </conditionalFormatting>
  <conditionalFormatting sqref="K17">
    <cfRule type="cellIs" dxfId="4791" priority="176" operator="equal">
      <formula>"Introducir resultado"</formula>
    </cfRule>
    <cfRule type="cellIs" dxfId="4790" priority="177" operator="equal">
      <formula>"Meta Conseguida"</formula>
    </cfRule>
    <cfRule type="cellIs" dxfId="4789" priority="178" operator="equal">
      <formula>"Meta non Conseguida"</formula>
    </cfRule>
  </conditionalFormatting>
  <conditionalFormatting sqref="K22">
    <cfRule type="cellIs" dxfId="4788" priority="173" operator="equal">
      <formula>"Introducir resultado"</formula>
    </cfRule>
    <cfRule type="cellIs" dxfId="4787" priority="174" operator="equal">
      <formula>"Meta Conseguida"</formula>
    </cfRule>
    <cfRule type="cellIs" dxfId="4786" priority="175" operator="equal">
      <formula>"Meta non Conseguida"</formula>
    </cfRule>
  </conditionalFormatting>
  <conditionalFormatting sqref="K21">
    <cfRule type="cellIs" dxfId="4785" priority="170" operator="equal">
      <formula>"Introducir resultado"</formula>
    </cfRule>
    <cfRule type="cellIs" dxfId="4784" priority="171" operator="equal">
      <formula>"Meta Conseguida"</formula>
    </cfRule>
    <cfRule type="cellIs" dxfId="4783" priority="172" operator="equal">
      <formula>"Meta non Conseguida"</formula>
    </cfRule>
  </conditionalFormatting>
  <conditionalFormatting sqref="N7">
    <cfRule type="cellIs" dxfId="4782" priority="167" operator="equal">
      <formula>0</formula>
    </cfRule>
    <cfRule type="cellIs" dxfId="4781" priority="168" operator="lessThan">
      <formula>M7</formula>
    </cfRule>
    <cfRule type="cellIs" dxfId="4780" priority="169" operator="greaterThanOrEqual">
      <formula>M7</formula>
    </cfRule>
  </conditionalFormatting>
  <conditionalFormatting sqref="O10">
    <cfRule type="cellIs" dxfId="4779" priority="164" operator="equal">
      <formula>"Introducir resultado"</formula>
    </cfRule>
    <cfRule type="cellIs" dxfId="4778" priority="165" operator="equal">
      <formula>"Meta Conseguida"</formula>
    </cfRule>
    <cfRule type="cellIs" dxfId="4777" priority="166" operator="equal">
      <formula>"Meta non Conseguida"</formula>
    </cfRule>
  </conditionalFormatting>
  <conditionalFormatting sqref="O16">
    <cfRule type="cellIs" dxfId="4776" priority="161" operator="equal">
      <formula>"Meta Totalmente Alcanzada"</formula>
    </cfRule>
    <cfRule type="cellIs" dxfId="4775" priority="162" operator="equal">
      <formula>"Meta Parcialmente Alcanzada"</formula>
    </cfRule>
    <cfRule type="cellIs" dxfId="4774" priority="163" operator="equal">
      <formula>"Ningunha Meta Alcanzada"</formula>
    </cfRule>
  </conditionalFormatting>
  <conditionalFormatting sqref="N11">
    <cfRule type="cellIs" dxfId="4773" priority="158" operator="equal">
      <formula>0</formula>
    </cfRule>
    <cfRule type="cellIs" dxfId="4772" priority="159" operator="lessThan">
      <formula>$E11</formula>
    </cfRule>
    <cfRule type="cellIs" dxfId="4771" priority="160" operator="greaterThanOrEqual">
      <formula>$E11</formula>
    </cfRule>
  </conditionalFormatting>
  <conditionalFormatting sqref="N9">
    <cfRule type="cellIs" dxfId="4770" priority="155" operator="equal">
      <formula>0</formula>
    </cfRule>
    <cfRule type="cellIs" dxfId="4769" priority="156" operator="lessThan">
      <formula>M9</formula>
    </cfRule>
    <cfRule type="cellIs" dxfId="4768" priority="157" operator="greaterThanOrEqual">
      <formula>M9</formula>
    </cfRule>
  </conditionalFormatting>
  <conditionalFormatting sqref="N17">
    <cfRule type="cellIs" dxfId="4767" priority="152" operator="equal">
      <formula>0</formula>
    </cfRule>
    <cfRule type="cellIs" dxfId="4766" priority="153" operator="lessThan">
      <formula>M17</formula>
    </cfRule>
    <cfRule type="cellIs" dxfId="4765" priority="154" operator="greaterThanOrEqual">
      <formula>M17</formula>
    </cfRule>
  </conditionalFormatting>
  <conditionalFormatting sqref="N16">
    <cfRule type="cellIs" dxfId="4764" priority="149" operator="equal">
      <formula>0</formula>
    </cfRule>
    <cfRule type="cellIs" dxfId="4763" priority="150" operator="greaterThanOrEqual">
      <formula>M16</formula>
    </cfRule>
    <cfRule type="cellIs" dxfId="4762" priority="151" operator="lessThan">
      <formula>M16</formula>
    </cfRule>
  </conditionalFormatting>
  <conditionalFormatting sqref="N21">
    <cfRule type="cellIs" dxfId="4761" priority="146" operator="equal">
      <formula>0</formula>
    </cfRule>
    <cfRule type="cellIs" dxfId="4760" priority="147" operator="lessThan">
      <formula>M21</formula>
    </cfRule>
    <cfRule type="cellIs" dxfId="4759" priority="148" operator="greaterThanOrEqual">
      <formula>M21</formula>
    </cfRule>
  </conditionalFormatting>
  <conditionalFormatting sqref="O8">
    <cfRule type="cellIs" dxfId="4758" priority="143" operator="equal">
      <formula>"Meta Totalmente Alcanzada"</formula>
    </cfRule>
    <cfRule type="cellIs" dxfId="4757" priority="144" operator="equal">
      <formula>"Meta Parcialmente Alcanzada"</formula>
    </cfRule>
    <cfRule type="cellIs" dxfId="4756" priority="145" operator="equal">
      <formula>"Ningunha Meta Alcanzada"</formula>
    </cfRule>
  </conditionalFormatting>
  <conditionalFormatting sqref="N8">
    <cfRule type="cellIs" dxfId="4755" priority="140" operator="equal">
      <formula>0</formula>
    </cfRule>
    <cfRule type="cellIs" dxfId="4754" priority="141" operator="greaterThanOrEqual">
      <formula>M8</formula>
    </cfRule>
    <cfRule type="cellIs" dxfId="4753" priority="142" operator="lessThan">
      <formula>M8</formula>
    </cfRule>
  </conditionalFormatting>
  <conditionalFormatting sqref="N13">
    <cfRule type="cellIs" dxfId="4752" priority="137" operator="equal">
      <formula>0</formula>
    </cfRule>
    <cfRule type="cellIs" dxfId="4751" priority="138" operator="lessThan">
      <formula>M13</formula>
    </cfRule>
    <cfRule type="cellIs" dxfId="4750" priority="139" operator="greaterThanOrEqual">
      <formula>M13</formula>
    </cfRule>
  </conditionalFormatting>
  <conditionalFormatting sqref="O12">
    <cfRule type="cellIs" dxfId="4749" priority="134" operator="equal">
      <formula>"Meta Totalmente Alcanzada"</formula>
    </cfRule>
    <cfRule type="cellIs" dxfId="4748" priority="135" operator="equal">
      <formula>"Meta Parcialmente Alcanzada"</formula>
    </cfRule>
    <cfRule type="cellIs" dxfId="4747" priority="136" operator="equal">
      <formula>"Ningunha Meta Alcanzada"</formula>
    </cfRule>
  </conditionalFormatting>
  <conditionalFormatting sqref="N12">
    <cfRule type="cellIs" dxfId="4746" priority="131" operator="equal">
      <formula>0</formula>
    </cfRule>
    <cfRule type="cellIs" dxfId="4745" priority="132" operator="greaterThanOrEqual">
      <formula>M12</formula>
    </cfRule>
    <cfRule type="cellIs" dxfId="4744" priority="133" operator="lessThan">
      <formula>M12</formula>
    </cfRule>
  </conditionalFormatting>
  <conditionalFormatting sqref="O20">
    <cfRule type="cellIs" dxfId="4743" priority="128" operator="equal">
      <formula>"Meta Totalmente Alcanzada"</formula>
    </cfRule>
    <cfRule type="cellIs" dxfId="4742" priority="129" operator="equal">
      <formula>"Meta Parcialmente Alcanzada"</formula>
    </cfRule>
    <cfRule type="cellIs" dxfId="4741" priority="130" operator="equal">
      <formula>"Ningunha Meta Alcanzada"</formula>
    </cfRule>
  </conditionalFormatting>
  <conditionalFormatting sqref="N20">
    <cfRule type="cellIs" dxfId="4740" priority="125" operator="equal">
      <formula>0</formula>
    </cfRule>
    <cfRule type="cellIs" dxfId="4739" priority="126" operator="greaterThanOrEqual">
      <formula>M20</formula>
    </cfRule>
    <cfRule type="cellIs" dxfId="4738" priority="127" operator="lessThan">
      <formula>M20</formula>
    </cfRule>
  </conditionalFormatting>
  <conditionalFormatting sqref="O7">
    <cfRule type="cellIs" dxfId="4737" priority="122" operator="equal">
      <formula>"Introducir resultado"</formula>
    </cfRule>
    <cfRule type="cellIs" dxfId="4736" priority="123" operator="equal">
      <formula>"Meta Conseguida"</formula>
    </cfRule>
    <cfRule type="cellIs" dxfId="4735" priority="124" operator="equal">
      <formula>"Meta non Conseguida"</formula>
    </cfRule>
  </conditionalFormatting>
  <conditionalFormatting sqref="O9">
    <cfRule type="cellIs" dxfId="4734" priority="119" operator="equal">
      <formula>"Introducir resultado"</formula>
    </cfRule>
    <cfRule type="cellIs" dxfId="4733" priority="120" operator="equal">
      <formula>"Meta Conseguida"</formula>
    </cfRule>
    <cfRule type="cellIs" dxfId="4732" priority="121" operator="equal">
      <formula>"Meta non Conseguida"</formula>
    </cfRule>
  </conditionalFormatting>
  <conditionalFormatting sqref="O14">
    <cfRule type="cellIs" dxfId="4731" priority="116" operator="equal">
      <formula>"Introducir resultado"</formula>
    </cfRule>
    <cfRule type="cellIs" dxfId="4730" priority="117" operator="equal">
      <formula>"Meta Conseguida"</formula>
    </cfRule>
    <cfRule type="cellIs" dxfId="4729" priority="118" operator="equal">
      <formula>"Meta non Conseguida"</formula>
    </cfRule>
  </conditionalFormatting>
  <conditionalFormatting sqref="O13">
    <cfRule type="cellIs" dxfId="4728" priority="113" operator="equal">
      <formula>"Introducir resultado"</formula>
    </cfRule>
    <cfRule type="cellIs" dxfId="4727" priority="114" operator="equal">
      <formula>"Meta Conseguida"</formula>
    </cfRule>
    <cfRule type="cellIs" dxfId="4726" priority="115" operator="equal">
      <formula>"Meta non Conseguida"</formula>
    </cfRule>
  </conditionalFormatting>
  <conditionalFormatting sqref="N15">
    <cfRule type="cellIs" dxfId="4725" priority="112" operator="equal">
      <formula>0</formula>
    </cfRule>
  </conditionalFormatting>
  <conditionalFormatting sqref="O15">
    <cfRule type="cellIs" dxfId="4724" priority="109" operator="equal">
      <formula>"Introducir resultado"</formula>
    </cfRule>
    <cfRule type="cellIs" dxfId="4723" priority="110" operator="equal">
      <formula>"Resultado Introducido"</formula>
    </cfRule>
    <cfRule type="cellIs" dxfId="4722" priority="111" operator="equal">
      <formula>"Meta no Conseguida"</formula>
    </cfRule>
  </conditionalFormatting>
  <conditionalFormatting sqref="O18">
    <cfRule type="cellIs" dxfId="4721" priority="106" operator="equal">
      <formula>"Introducir resultado"</formula>
    </cfRule>
    <cfRule type="cellIs" dxfId="4720" priority="107" operator="equal">
      <formula>"Meta Conseguida"</formula>
    </cfRule>
    <cfRule type="cellIs" dxfId="4719" priority="108" operator="equal">
      <formula>"Meta non Conseguida"</formula>
    </cfRule>
  </conditionalFormatting>
  <conditionalFormatting sqref="O17">
    <cfRule type="cellIs" dxfId="4718" priority="103" operator="equal">
      <formula>"Introducir resultado"</formula>
    </cfRule>
    <cfRule type="cellIs" dxfId="4717" priority="104" operator="equal">
      <formula>"Meta Conseguida"</formula>
    </cfRule>
    <cfRule type="cellIs" dxfId="4716" priority="105" operator="equal">
      <formula>"Meta non Conseguida"</formula>
    </cfRule>
  </conditionalFormatting>
  <conditionalFormatting sqref="O22">
    <cfRule type="cellIs" dxfId="4715" priority="100" operator="equal">
      <formula>"Introducir resultado"</formula>
    </cfRule>
    <cfRule type="cellIs" dxfId="4714" priority="101" operator="equal">
      <formula>"Meta Conseguida"</formula>
    </cfRule>
    <cfRule type="cellIs" dxfId="4713" priority="102" operator="equal">
      <formula>"Meta non Conseguida"</formula>
    </cfRule>
  </conditionalFormatting>
  <conditionalFormatting sqref="O21">
    <cfRule type="cellIs" dxfId="4712" priority="97" operator="equal">
      <formula>"Introducir resultado"</formula>
    </cfRule>
    <cfRule type="cellIs" dxfId="4711" priority="98" operator="equal">
      <formula>"Meta Conseguida"</formula>
    </cfRule>
    <cfRule type="cellIs" dxfId="4710" priority="99" operator="equal">
      <formula>"Meta non Conseguida"</formula>
    </cfRule>
  </conditionalFormatting>
  <conditionalFormatting sqref="J14">
    <cfRule type="cellIs" dxfId="4709" priority="94" operator="equal">
      <formula>0</formula>
    </cfRule>
    <cfRule type="cellIs" dxfId="4708" priority="95" operator="lessThan">
      <formula>I14</formula>
    </cfRule>
    <cfRule type="cellIs" dxfId="4707" priority="96" operator="greaterThanOrEqual">
      <formula>I14</formula>
    </cfRule>
  </conditionalFormatting>
  <conditionalFormatting sqref="N14">
    <cfRule type="cellIs" dxfId="4706" priority="91" operator="equal">
      <formula>0</formula>
    </cfRule>
    <cfRule type="cellIs" dxfId="4705" priority="92" operator="lessThan">
      <formula>M14</formula>
    </cfRule>
    <cfRule type="cellIs" dxfId="4704" priority="93" operator="greaterThanOrEqual">
      <formula>M14</formula>
    </cfRule>
  </conditionalFormatting>
  <conditionalFormatting sqref="J10">
    <cfRule type="cellIs" dxfId="4703" priority="88" operator="equal">
      <formula>0</formula>
    </cfRule>
    <cfRule type="cellIs" dxfId="4702" priority="89" operator="lessThan">
      <formula>I10</formula>
    </cfRule>
    <cfRule type="cellIs" dxfId="4701" priority="90" operator="greaterThanOrEqual">
      <formula>I10</formula>
    </cfRule>
  </conditionalFormatting>
  <conditionalFormatting sqref="N10">
    <cfRule type="cellIs" dxfId="4700" priority="85" operator="equal">
      <formula>0</formula>
    </cfRule>
    <cfRule type="cellIs" dxfId="4699" priority="86" operator="lessThan">
      <formula>M10</formula>
    </cfRule>
    <cfRule type="cellIs" dxfId="4698" priority="87" operator="greaterThanOrEqual">
      <formula>M10</formula>
    </cfRule>
  </conditionalFormatting>
  <conditionalFormatting sqref="J18">
    <cfRule type="cellIs" dxfId="4697" priority="82" operator="equal">
      <formula>0</formula>
    </cfRule>
    <cfRule type="cellIs" dxfId="4696" priority="83" operator="lessThan">
      <formula>I18</formula>
    </cfRule>
    <cfRule type="cellIs" dxfId="4695" priority="84" operator="greaterThanOrEqual">
      <formula>I18</formula>
    </cfRule>
  </conditionalFormatting>
  <conditionalFormatting sqref="N18">
    <cfRule type="cellIs" dxfId="4694" priority="79" operator="equal">
      <formula>0</formula>
    </cfRule>
    <cfRule type="cellIs" dxfId="4693" priority="80" operator="lessThan">
      <formula>M18</formula>
    </cfRule>
    <cfRule type="cellIs" dxfId="4692" priority="81" operator="greaterThanOrEqual">
      <formula>M18</formula>
    </cfRule>
  </conditionalFormatting>
  <conditionalFormatting sqref="J22">
    <cfRule type="cellIs" dxfId="4691" priority="76" operator="equal">
      <formula>0</formula>
    </cfRule>
    <cfRule type="cellIs" dxfId="4690" priority="77" operator="lessThan">
      <formula>I22</formula>
    </cfRule>
    <cfRule type="cellIs" dxfId="4689" priority="78" operator="greaterThanOrEqual">
      <formula>I22</formula>
    </cfRule>
  </conditionalFormatting>
  <conditionalFormatting sqref="N22">
    <cfRule type="cellIs" dxfId="4688" priority="73" operator="equal">
      <formula>0</formula>
    </cfRule>
    <cfRule type="cellIs" dxfId="4687" priority="74" operator="lessThan">
      <formula>M22</formula>
    </cfRule>
    <cfRule type="cellIs" dxfId="4686" priority="75" operator="greaterThanOrEqual">
      <formula>M22</formula>
    </cfRule>
  </conditionalFormatting>
  <conditionalFormatting sqref="G50">
    <cfRule type="cellIs" dxfId="4685" priority="70" operator="equal">
      <formula>"Introducir resultado"</formula>
    </cfRule>
    <cfRule type="cellIs" dxfId="4684" priority="71" operator="equal">
      <formula>"Meta Conseguida"</formula>
    </cfRule>
    <cfRule type="cellIs" dxfId="4683" priority="72" operator="equal">
      <formula>"Meta non Conseguida"</formula>
    </cfRule>
  </conditionalFormatting>
  <conditionalFormatting sqref="F50">
    <cfRule type="cellIs" dxfId="4682" priority="67" operator="equal">
      <formula>0</formula>
    </cfRule>
    <cfRule type="cellIs" dxfId="4681" priority="68" operator="lessThan">
      <formula>E50</formula>
    </cfRule>
    <cfRule type="cellIs" dxfId="4680" priority="69" operator="greaterThanOrEqual">
      <formula>E50</formula>
    </cfRule>
  </conditionalFormatting>
  <conditionalFormatting sqref="K50">
    <cfRule type="cellIs" dxfId="4679" priority="64" operator="equal">
      <formula>"Introducir resultado"</formula>
    </cfRule>
    <cfRule type="cellIs" dxfId="4678" priority="65" operator="equal">
      <formula>"Meta Conseguida"</formula>
    </cfRule>
    <cfRule type="cellIs" dxfId="4677" priority="66" operator="equal">
      <formula>"Meta non Conseguida"</formula>
    </cfRule>
  </conditionalFormatting>
  <conditionalFormatting sqref="J50">
    <cfRule type="cellIs" dxfId="4676" priority="61" operator="equal">
      <formula>0</formula>
    </cfRule>
    <cfRule type="cellIs" dxfId="4675" priority="62" operator="lessThan">
      <formula>I50</formula>
    </cfRule>
    <cfRule type="cellIs" dxfId="4674" priority="63" operator="greaterThanOrEqual">
      <formula>I50</formula>
    </cfRule>
  </conditionalFormatting>
  <conditionalFormatting sqref="O50">
    <cfRule type="cellIs" dxfId="4673" priority="58" operator="equal">
      <formula>"Introducir resultado"</formula>
    </cfRule>
    <cfRule type="cellIs" dxfId="4672" priority="59" operator="equal">
      <formula>"Meta Conseguida"</formula>
    </cfRule>
    <cfRule type="cellIs" dxfId="4671" priority="60" operator="equal">
      <formula>"Meta non Conseguida"</formula>
    </cfRule>
  </conditionalFormatting>
  <conditionalFormatting sqref="N50">
    <cfRule type="cellIs" dxfId="4670" priority="55" operator="equal">
      <formula>0</formula>
    </cfRule>
    <cfRule type="cellIs" dxfId="4669" priority="56" operator="lessThan">
      <formula>M50</formula>
    </cfRule>
    <cfRule type="cellIs" dxfId="4668" priority="57" operator="greaterThanOrEqual">
      <formula>M50</formula>
    </cfRule>
  </conditionalFormatting>
  <conditionalFormatting sqref="G51">
    <cfRule type="cellIs" dxfId="4667" priority="52" operator="equal">
      <formula>"Introducir resultado"</formula>
    </cfRule>
    <cfRule type="cellIs" dxfId="4666" priority="53" operator="equal">
      <formula>"Meta Conseguida"</formula>
    </cfRule>
    <cfRule type="cellIs" dxfId="4665" priority="54" operator="equal">
      <formula>"Meta non Conseguida"</formula>
    </cfRule>
  </conditionalFormatting>
  <conditionalFormatting sqref="F51">
    <cfRule type="cellIs" dxfId="4664" priority="49" operator="equal">
      <formula>0</formula>
    </cfRule>
    <cfRule type="cellIs" dxfId="4663" priority="50" operator="lessThan">
      <formula>E51</formula>
    </cfRule>
    <cfRule type="cellIs" dxfId="4662" priority="51" operator="greaterThanOrEqual">
      <formula>E51</formula>
    </cfRule>
  </conditionalFormatting>
  <conditionalFormatting sqref="K51">
    <cfRule type="cellIs" dxfId="4661" priority="46" operator="equal">
      <formula>"Introducir resultado"</formula>
    </cfRule>
    <cfRule type="cellIs" dxfId="4660" priority="47" operator="equal">
      <formula>"Meta Conseguida"</formula>
    </cfRule>
    <cfRule type="cellIs" dxfId="4659" priority="48" operator="equal">
      <formula>"Meta non Conseguida"</formula>
    </cfRule>
  </conditionalFormatting>
  <conditionalFormatting sqref="J51">
    <cfRule type="cellIs" dxfId="4658" priority="43" operator="equal">
      <formula>0</formula>
    </cfRule>
    <cfRule type="cellIs" dxfId="4657" priority="44" operator="lessThan">
      <formula>I51</formula>
    </cfRule>
    <cfRule type="cellIs" dxfId="4656" priority="45" operator="greaterThanOrEqual">
      <formula>I51</formula>
    </cfRule>
  </conditionalFormatting>
  <conditionalFormatting sqref="O51">
    <cfRule type="cellIs" dxfId="4655" priority="40" operator="equal">
      <formula>"Introducir resultado"</formula>
    </cfRule>
    <cfRule type="cellIs" dxfId="4654" priority="41" operator="equal">
      <formula>"Meta Conseguida"</formula>
    </cfRule>
    <cfRule type="cellIs" dxfId="4653" priority="42" operator="equal">
      <formula>"Meta non Conseguida"</formula>
    </cfRule>
  </conditionalFormatting>
  <conditionalFormatting sqref="N51">
    <cfRule type="cellIs" dxfId="4652" priority="37" operator="equal">
      <formula>0</formula>
    </cfRule>
    <cfRule type="cellIs" dxfId="4651" priority="38" operator="lessThan">
      <formula>M51</formula>
    </cfRule>
    <cfRule type="cellIs" dxfId="4650" priority="39" operator="greaterThanOrEqual">
      <formula>M51</formula>
    </cfRule>
  </conditionalFormatting>
  <conditionalFormatting sqref="G50">
    <cfRule type="cellIs" dxfId="4649" priority="34" operator="equal">
      <formula>"Introducir resultado"</formula>
    </cfRule>
    <cfRule type="cellIs" dxfId="4648" priority="35" operator="equal">
      <formula>"Meta Conseguida"</formula>
    </cfRule>
    <cfRule type="cellIs" dxfId="4647" priority="36" operator="equal">
      <formula>"Meta non Conseguida"</formula>
    </cfRule>
  </conditionalFormatting>
  <conditionalFormatting sqref="F50">
    <cfRule type="cellIs" dxfId="4646" priority="31" operator="equal">
      <formula>0</formula>
    </cfRule>
    <cfRule type="cellIs" dxfId="4645" priority="32" operator="lessThan">
      <formula>E50</formula>
    </cfRule>
    <cfRule type="cellIs" dxfId="4644" priority="33" operator="greaterThanOrEqual">
      <formula>E50</formula>
    </cfRule>
  </conditionalFormatting>
  <conditionalFormatting sqref="K50">
    <cfRule type="cellIs" dxfId="4643" priority="28" operator="equal">
      <formula>"Introducir resultado"</formula>
    </cfRule>
    <cfRule type="cellIs" dxfId="4642" priority="29" operator="equal">
      <formula>"Meta Conseguida"</formula>
    </cfRule>
    <cfRule type="cellIs" dxfId="4641" priority="30" operator="equal">
      <formula>"Meta non Conseguida"</formula>
    </cfRule>
  </conditionalFormatting>
  <conditionalFormatting sqref="J50">
    <cfRule type="cellIs" dxfId="4640" priority="25" operator="equal">
      <formula>0</formula>
    </cfRule>
    <cfRule type="cellIs" dxfId="4639" priority="26" operator="lessThan">
      <formula>I50</formula>
    </cfRule>
    <cfRule type="cellIs" dxfId="4638" priority="27" operator="greaterThanOrEqual">
      <formula>I50</formula>
    </cfRule>
  </conditionalFormatting>
  <conditionalFormatting sqref="O50">
    <cfRule type="cellIs" dxfId="4637" priority="22" operator="equal">
      <formula>"Introducir resultado"</formula>
    </cfRule>
    <cfRule type="cellIs" dxfId="4636" priority="23" operator="equal">
      <formula>"Meta Conseguida"</formula>
    </cfRule>
    <cfRule type="cellIs" dxfId="4635" priority="24" operator="equal">
      <formula>"Meta non Conseguida"</formula>
    </cfRule>
  </conditionalFormatting>
  <conditionalFormatting sqref="N50">
    <cfRule type="cellIs" dxfId="4634" priority="19" operator="equal">
      <formula>0</formula>
    </cfRule>
    <cfRule type="cellIs" dxfId="4633" priority="20" operator="lessThan">
      <formula>M50</formula>
    </cfRule>
    <cfRule type="cellIs" dxfId="4632" priority="21" operator="greaterThanOrEqual">
      <formula>M50</formula>
    </cfRule>
  </conditionalFormatting>
  <conditionalFormatting sqref="G51">
    <cfRule type="cellIs" dxfId="4631" priority="16" operator="equal">
      <formula>"Introducir resultado"</formula>
    </cfRule>
    <cfRule type="cellIs" dxfId="4630" priority="17" operator="equal">
      <formula>"Meta Conseguida"</formula>
    </cfRule>
    <cfRule type="cellIs" dxfId="4629" priority="18" operator="equal">
      <formula>"Meta non Conseguida"</formula>
    </cfRule>
  </conditionalFormatting>
  <conditionalFormatting sqref="F51">
    <cfRule type="cellIs" dxfId="4628" priority="13" operator="equal">
      <formula>0</formula>
    </cfRule>
    <cfRule type="cellIs" dxfId="4627" priority="14" operator="lessThan">
      <formula>E51</formula>
    </cfRule>
    <cfRule type="cellIs" dxfId="4626" priority="15" operator="greaterThanOrEqual">
      <formula>E51</formula>
    </cfRule>
  </conditionalFormatting>
  <conditionalFormatting sqref="K51">
    <cfRule type="cellIs" dxfId="4625" priority="10" operator="equal">
      <formula>"Introducir resultado"</formula>
    </cfRule>
    <cfRule type="cellIs" dxfId="4624" priority="11" operator="equal">
      <formula>"Meta Conseguida"</formula>
    </cfRule>
    <cfRule type="cellIs" dxfId="4623" priority="12" operator="equal">
      <formula>"Meta non Conseguida"</formula>
    </cfRule>
  </conditionalFormatting>
  <conditionalFormatting sqref="J51">
    <cfRule type="cellIs" dxfId="4622" priority="7" operator="equal">
      <formula>0</formula>
    </cfRule>
    <cfRule type="cellIs" dxfId="4621" priority="8" operator="lessThan">
      <formula>I51</formula>
    </cfRule>
    <cfRule type="cellIs" dxfId="4620" priority="9" operator="greaterThanOrEqual">
      <formula>I51</formula>
    </cfRule>
  </conditionalFormatting>
  <conditionalFormatting sqref="O51">
    <cfRule type="cellIs" dxfId="4619" priority="4" operator="equal">
      <formula>"Introducir resultado"</formula>
    </cfRule>
    <cfRule type="cellIs" dxfId="4618" priority="5" operator="equal">
      <formula>"Meta Conseguida"</formula>
    </cfRule>
    <cfRule type="cellIs" dxfId="4617" priority="6" operator="equal">
      <formula>"Meta non Conseguida"</formula>
    </cfRule>
  </conditionalFormatting>
  <conditionalFormatting sqref="N51">
    <cfRule type="cellIs" dxfId="4616" priority="1" operator="equal">
      <formula>0</formula>
    </cfRule>
    <cfRule type="cellIs" dxfId="4615" priority="2" operator="lessThan">
      <formula>M51</formula>
    </cfRule>
    <cfRule type="cellIs" dxfId="4614" priority="3" operator="greaterThanOrEqual">
      <formula>M51</formula>
    </cfRule>
  </conditionalFormatting>
  <hyperlinks>
    <hyperlink ref="D19" location="Anexos!F2" display="Anexos!F2"/>
    <hyperlink ref="D34" location="Anexos!Q2" display="Anexos!Q2"/>
    <hyperlink ref="D31" location="Anexos!Q2" display="Anexos!Q2"/>
  </hyperlinks>
  <pageMargins left="0.70866141732283505" right="0.70866141732283505" top="0.74803149606299202" bottom="0.74803149606299202" header="0.31496062992126" footer="0.31496062992126"/>
  <pageSetup paperSize="9" scale="51" fitToHeight="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O105"/>
  <sheetViews>
    <sheetView zoomScale="85" zoomScaleNormal="85" workbookViewId="0">
      <pane ySplit="5" topLeftCell="A80" activePane="bottomLeft" state="frozen"/>
      <selection activeCell="A3" sqref="A3"/>
      <selection pane="bottomLeft" activeCell="I37" sqref="I37"/>
    </sheetView>
  </sheetViews>
  <sheetFormatPr baseColWidth="10" defaultColWidth="11.44140625" defaultRowHeight="14.4"/>
  <cols>
    <col min="1" max="1" width="5.6640625" style="3" customWidth="1"/>
    <col min="2" max="2" width="38.6640625" style="1" customWidth="1"/>
    <col min="3" max="3" width="33.6640625" style="1" hidden="1" customWidth="1"/>
    <col min="4" max="4" width="73.6640625" style="1" hidden="1" customWidth="1"/>
    <col min="5" max="5" width="12.6640625" style="3" customWidth="1"/>
    <col min="6" max="6" width="14.109375" style="19" customWidth="1"/>
    <col min="7" max="7" width="26.6640625" style="1" customWidth="1"/>
    <col min="8" max="8" width="1.6640625" style="2" customWidth="1"/>
    <col min="9" max="10" width="12.6640625" style="2" customWidth="1"/>
    <col min="11" max="11" width="26.6640625" style="2" customWidth="1"/>
    <col min="12" max="12" width="1.6640625" style="2" customWidth="1"/>
    <col min="13" max="13" width="11.44140625" style="2"/>
    <col min="14" max="14" width="12.5546875" style="2" bestFit="1" customWidth="1"/>
    <col min="15" max="15" width="26.6640625" style="2" customWidth="1"/>
    <col min="16" max="16384" width="11.44140625" style="2"/>
  </cols>
  <sheetData>
    <row r="1" spans="1:15" ht="15" thickBot="1">
      <c r="E1" s="1"/>
      <c r="F1" s="1"/>
    </row>
    <row r="2" spans="1:15" s="1" customFormat="1" ht="29.25" customHeight="1" thickBot="1">
      <c r="A2" s="552" t="s">
        <v>253</v>
      </c>
      <c r="B2" s="553"/>
      <c r="C2" s="553"/>
      <c r="D2" s="553"/>
      <c r="E2" s="553"/>
      <c r="F2" s="553"/>
      <c r="G2" s="554"/>
    </row>
    <row r="3" spans="1:15" s="1" customFormat="1" ht="6" customHeight="1" thickBot="1">
      <c r="A3" s="65"/>
      <c r="B3" s="65"/>
      <c r="C3" s="65"/>
      <c r="D3" s="65"/>
      <c r="E3" s="65"/>
      <c r="F3" s="24"/>
      <c r="G3" s="65"/>
      <c r="I3" s="65"/>
      <c r="J3" s="24"/>
      <c r="K3" s="65"/>
    </row>
    <row r="4" spans="1:15" ht="36.75" customHeight="1" thickBot="1">
      <c r="A4" s="547" t="s">
        <v>144</v>
      </c>
      <c r="B4" s="548"/>
      <c r="C4" s="555" t="s">
        <v>95</v>
      </c>
      <c r="D4" s="551"/>
      <c r="E4" s="549" t="str">
        <f>+Centro!E4</f>
        <v>Curso 23-24</v>
      </c>
      <c r="F4" s="550"/>
      <c r="G4" s="551"/>
      <c r="I4" s="549" t="str">
        <f>+Centro!I4</f>
        <v>Curso 24-25</v>
      </c>
      <c r="J4" s="550"/>
      <c r="K4" s="551"/>
      <c r="M4" s="549" t="str">
        <f>+Centro!M4</f>
        <v>Curso 25-26</v>
      </c>
      <c r="N4" s="550"/>
      <c r="O4" s="551"/>
    </row>
    <row r="5" spans="1:15" ht="39" customHeight="1" thickBot="1">
      <c r="A5" s="188" t="s">
        <v>145</v>
      </c>
      <c r="B5" s="188" t="s">
        <v>86</v>
      </c>
      <c r="C5" s="188" t="s">
        <v>96</v>
      </c>
      <c r="D5" s="458" t="s">
        <v>156</v>
      </c>
      <c r="E5" s="188" t="s">
        <v>1</v>
      </c>
      <c r="F5" s="299" t="s">
        <v>2</v>
      </c>
      <c r="G5" s="62" t="s">
        <v>275</v>
      </c>
      <c r="I5" s="188" t="s">
        <v>1</v>
      </c>
      <c r="J5" s="299" t="s">
        <v>2</v>
      </c>
      <c r="K5" s="62" t="s">
        <v>275</v>
      </c>
      <c r="M5" s="188" t="s">
        <v>1</v>
      </c>
      <c r="N5" s="299" t="s">
        <v>2</v>
      </c>
      <c r="O5" s="62" t="s">
        <v>275</v>
      </c>
    </row>
    <row r="6" spans="1:15" s="53" customFormat="1" ht="18.75" customHeight="1">
      <c r="A6" s="31" t="s">
        <v>0</v>
      </c>
      <c r="B6" s="32"/>
      <c r="C6" s="32"/>
      <c r="D6" s="459"/>
      <c r="E6" s="33"/>
      <c r="F6" s="33"/>
      <c r="G6" s="34"/>
      <c r="I6" s="33"/>
      <c r="J6" s="33"/>
      <c r="K6" s="34"/>
      <c r="M6" s="33"/>
      <c r="N6" s="33"/>
      <c r="O6" s="34"/>
    </row>
    <row r="7" spans="1:15" ht="55.2">
      <c r="A7" s="106" t="s">
        <v>167</v>
      </c>
      <c r="B7" s="98" t="s">
        <v>293</v>
      </c>
      <c r="C7" s="98" t="s">
        <v>321</v>
      </c>
      <c r="D7" s="487" t="s">
        <v>682</v>
      </c>
      <c r="E7" s="389"/>
      <c r="F7" s="390">
        <v>23</v>
      </c>
      <c r="G7" s="89" t="str">
        <f>+IF(AND(ISBLANK(E7),ISBLANK(F7)),"Introducir Meta e Resultado",IF(ISBLANK(E7),"Introducir Meta",IF(ISBLANK(F7),"Introducir Resultado",IF(F7&gt;=E7,"Meta Conseguida","Meta Non Conseguida"))))</f>
        <v>Introducir Meta</v>
      </c>
      <c r="I7" s="530">
        <v>0.9</v>
      </c>
      <c r="J7" s="390"/>
      <c r="K7" s="89" t="str">
        <f>+IF(AND(ISBLANK(I7),ISBLANK(J7)),"Introducir Meta e Resultado",IF(ISBLANK(I7),"Introducir Meta",IF(ISBLANK(J7),"Introducir Resultado",IF(J7&gt;=I7,"Meta Conseguida","Meta Non Conseguida"))))</f>
        <v>Introducir Resultado</v>
      </c>
      <c r="M7" s="389"/>
      <c r="N7" s="390"/>
      <c r="O7" s="89" t="str">
        <f>+IF(AND(ISBLANK(M7),ISBLANK(N7)),"Introducir Meta e Resultado",IF(ISBLANK(M7),"Introducir Meta",IF(ISBLANK(N7),"Introducir Resultado",IF(N7&gt;=M7,"Meta Conseguida","Meta Non Conseguida"))))</f>
        <v>Introducir Meta e Resultado</v>
      </c>
    </row>
    <row r="8" spans="1:15" ht="36">
      <c r="A8" s="110" t="s">
        <v>3</v>
      </c>
      <c r="B8" s="66" t="s">
        <v>73</v>
      </c>
      <c r="C8" s="66" t="s">
        <v>4</v>
      </c>
      <c r="D8" s="460" t="s">
        <v>352</v>
      </c>
      <c r="E8" s="175">
        <f>+COUNTA(E9:E10)</f>
        <v>0</v>
      </c>
      <c r="F8" s="433">
        <f>+COUNTIF(G9:G10,"Meta Conseguida")</f>
        <v>0</v>
      </c>
      <c r="G8" s="92" t="str">
        <f>+IF(F8=0,"Ningunha Meta Alcanzada",IF(F8&gt;=E8,"Meta Totalmente Alcanzada",IF(F8&gt;0,"Meta Parcialmente Alcanzada")))</f>
        <v>Ningunha Meta Alcanzada</v>
      </c>
      <c r="H8" s="301"/>
      <c r="I8" s="175">
        <f>+COUNTA(I9:I10)</f>
        <v>2</v>
      </c>
      <c r="J8" s="433">
        <f>+COUNTIF(K9:K10,"Meta Conseguida")</f>
        <v>0</v>
      </c>
      <c r="K8" s="92" t="str">
        <f>+IF(J8=0,"Ningunha Meta Alcanzada",IF(J8&gt;=I8,"Meta Totalmente Alcanzada",IF(J8&gt;0,"Meta Parcialmente Alcanzada")))</f>
        <v>Ningunha Meta Alcanzada</v>
      </c>
      <c r="M8" s="175">
        <f>+COUNTA(M9:M10)</f>
        <v>0</v>
      </c>
      <c r="N8" s="433">
        <f>+COUNTIF(O9:O10,"Meta Conseguida")</f>
        <v>0</v>
      </c>
      <c r="O8" s="92" t="str">
        <f>+IF(N8=0,"Ningunha Meta Alcanzada",IF(N8&gt;=M8,"Meta Totalmente Alcanzada",IF(N8&gt;0,"Meta Parcialmente Alcanzada")))</f>
        <v>Ningunha Meta Alcanzada</v>
      </c>
    </row>
    <row r="9" spans="1:15" ht="69">
      <c r="A9" s="59" t="s">
        <v>68</v>
      </c>
      <c r="B9" s="68" t="s">
        <v>329</v>
      </c>
      <c r="C9" s="68" t="s">
        <v>4</v>
      </c>
      <c r="D9" s="461" t="s">
        <v>501</v>
      </c>
      <c r="E9" s="391"/>
      <c r="F9" s="392">
        <v>0</v>
      </c>
      <c r="G9" s="90" t="str">
        <f>+IF(AND(ISBLANK(E9),ISBLANK(F9)),"Introducir Meta e Resultado",IF(ISBLANK(E9),"Introducir Meta",IF(ISBLANK(F9),"Introducir Resultado",IF(F9&gt;=E9,"Meta Conseguida","Meta Non Conseguida"))))</f>
        <v>Introducir Meta</v>
      </c>
      <c r="I9" s="391">
        <v>0</v>
      </c>
      <c r="J9" s="392"/>
      <c r="K9" s="90" t="str">
        <f>+IF(AND(ISBLANK(I9),ISBLANK(J9)),"Introducir Meta e Resultado",IF(ISBLANK(I9),"Introducir Meta",IF(ISBLANK(J9),"Introducir Resultado",IF(J9&gt;=I9,"Meta Conseguida","Meta Non Conseguida"))))</f>
        <v>Introducir Resultado</v>
      </c>
      <c r="M9" s="391"/>
      <c r="N9" s="392"/>
      <c r="O9" s="90" t="str">
        <f>+IF(AND(ISBLANK(M9),ISBLANK(N9)),"Introducir Meta e Resultado",IF(ISBLANK(M9),"Introducir Meta",IF(ISBLANK(N9),"Introducir Resultado",IF(N9&gt;=M9,"Meta Conseguida","Meta Non Conseguida"))))</f>
        <v>Introducir Meta e Resultado</v>
      </c>
    </row>
    <row r="10" spans="1:15" ht="55.2">
      <c r="A10" s="60" t="s">
        <v>69</v>
      </c>
      <c r="B10" s="67" t="s">
        <v>176</v>
      </c>
      <c r="C10" s="67" t="s">
        <v>4</v>
      </c>
      <c r="D10" s="462" t="s">
        <v>330</v>
      </c>
      <c r="E10" s="393"/>
      <c r="F10" s="434">
        <f>+IFERROR(F$9/F$87,0)</f>
        <v>0</v>
      </c>
      <c r="G10" s="91" t="str">
        <f>+IF(AND(ISBLANK(E10),ISBLANK(F10)),"Introducir Meta e Resultado",IF(ISBLANK(E10),"Introducir Meta",IF(ISBLANK(F10),"Introducir Resultado",IF(F10&gt;=E10,"Meta Conseguida","Meta Non Conseguida"))))</f>
        <v>Introducir Meta</v>
      </c>
      <c r="I10" s="393">
        <v>0</v>
      </c>
      <c r="J10" s="434"/>
      <c r="K10" s="91" t="str">
        <f>+IF(AND(ISBLANK(I10),ISBLANK(J10)),"Introducir Meta e Resultado",IF(ISBLANK(I10),"Introducir Meta",IF(ISBLANK(J10),"Introducir Resultado",IF(J10&gt;=I10,"Meta Conseguida","Meta Non Conseguida"))))</f>
        <v>Introducir Resultado</v>
      </c>
      <c r="M10" s="393"/>
      <c r="N10" s="434">
        <f>+IFERROR(N$9/N$87,0)</f>
        <v>0</v>
      </c>
      <c r="O10" s="91" t="str">
        <f>+IF(AND(ISBLANK(M10),ISBLANK(N10)),"Introducir Meta e Resultado",IF(ISBLANK(M10),"Introducir Meta",IF(ISBLANK(N10),"Introducir Resultado",IF(N10&gt;=M10,"Meta Conseguida","Meta Non Conseguida"))))</f>
        <v>Introducir Meta</v>
      </c>
    </row>
    <row r="11" spans="1:15" ht="27.6">
      <c r="A11" s="106" t="s">
        <v>5</v>
      </c>
      <c r="B11" s="98" t="s">
        <v>70</v>
      </c>
      <c r="C11" s="98" t="s">
        <v>197</v>
      </c>
      <c r="D11" s="463" t="s">
        <v>353</v>
      </c>
      <c r="E11" s="435">
        <f>+F11+COUNTIF(G$7:G$10,"Meta non Conseguida")+COUNTIF(G$12:G$102,"Meta non Conseguida")</f>
        <v>20</v>
      </c>
      <c r="F11" s="436">
        <f>+COUNTIF(G$6:G$10,"Meta Conseguida")+COUNTIF(G$12:G$102,"Meta Conseguida")</f>
        <v>16</v>
      </c>
      <c r="G11" s="437">
        <f>+IFERROR(F11/E11,"Introducir Meta")</f>
        <v>0.8</v>
      </c>
      <c r="I11" s="435">
        <f>+J11+COUNTIF(K$7:K$10,"Meta non Conseguida")+COUNTIF(K$12:K$102,"Meta non Conseguida")</f>
        <v>0</v>
      </c>
      <c r="J11" s="436">
        <f>+COUNTIF(K$6:K$10,"Meta Conseguida")+COUNTIF(K$12:K$102,"Meta Conseguida")</f>
        <v>0</v>
      </c>
      <c r="K11" s="437" t="str">
        <f>+IFERROR(J11/I11,"Introducir Meta")</f>
        <v>Introducir Meta</v>
      </c>
      <c r="M11" s="435">
        <f>+N11+COUNTIF(O$7:O$10,"Meta non Conseguida")+COUNTIF(O$12:O$102,"Meta non Conseguida")</f>
        <v>0</v>
      </c>
      <c r="N11" s="436">
        <f>+COUNTIF(O$6:O$10,"Meta Conseguida")+COUNTIF(O$12:O$102,"Meta Conseguida")</f>
        <v>0</v>
      </c>
      <c r="O11" s="437" t="str">
        <f>+IFERROR(N11/M11,"Introducir Meta")</f>
        <v>Introducir Meta</v>
      </c>
    </row>
    <row r="12" spans="1:15" ht="36">
      <c r="A12" s="110" t="s">
        <v>67</v>
      </c>
      <c r="B12" s="66" t="s">
        <v>354</v>
      </c>
      <c r="C12" s="66" t="s">
        <v>7</v>
      </c>
      <c r="D12" s="460" t="s">
        <v>355</v>
      </c>
      <c r="E12" s="175">
        <f>+COUNTA(E13:E14)</f>
        <v>0</v>
      </c>
      <c r="F12" s="433">
        <f>+COUNTIF(G13:G14,"Meta Conseguida")</f>
        <v>0</v>
      </c>
      <c r="G12" s="92" t="str">
        <f>+IF(F12=0,"Ningunha Meta Alcanzada",IF(F12&gt;=E12,"Meta Totalmente Alcanzada",IF(F12&gt;0,"Meta Parcialmente Alcanzada")))</f>
        <v>Ningunha Meta Alcanzada</v>
      </c>
      <c r="H12" s="301"/>
      <c r="I12" s="175">
        <f>+COUNTA(I13:I14)</f>
        <v>2</v>
      </c>
      <c r="J12" s="433">
        <f>+COUNTIF(K13:K14,"Meta Conseguida")</f>
        <v>0</v>
      </c>
      <c r="K12" s="92" t="str">
        <f>+IF(J12=0,"Ningunha Meta Alcanzada",IF(J12&gt;=I12,"Meta Totalmente Alcanzada",IF(J12&gt;0,"Meta Parcialmente Alcanzada")))</f>
        <v>Ningunha Meta Alcanzada</v>
      </c>
      <c r="M12" s="175">
        <f>+COUNTA(M13:M14)</f>
        <v>0</v>
      </c>
      <c r="N12" s="433">
        <f>+COUNTIF(O13:O14,"Meta Conseguida")</f>
        <v>0</v>
      </c>
      <c r="O12" s="92" t="str">
        <f>+IF(N12=0,"Ningunha Meta Alcanzada",IF(N12&gt;=M12,"Meta Totalmente Alcanzada",IF(N12&gt;0,"Meta Parcialmente Alcanzada")))</f>
        <v>Ningunha Meta Alcanzada</v>
      </c>
    </row>
    <row r="13" spans="1:15" ht="69">
      <c r="A13" s="59" t="s">
        <v>173</v>
      </c>
      <c r="B13" s="68" t="s">
        <v>177</v>
      </c>
      <c r="C13" s="68" t="s">
        <v>7</v>
      </c>
      <c r="D13" s="461" t="s">
        <v>502</v>
      </c>
      <c r="E13" s="391"/>
      <c r="F13" s="392">
        <v>4</v>
      </c>
      <c r="G13" s="90" t="str">
        <f>+IF(AND(ISBLANK(E13),ISBLANK(F13)),"Introducir Meta e Resultado",IF(ISBLANK(E13),"Introducir Meta",IF(ISBLANK(F13),"Introducir Resultado",IF(F13&gt;=E13,"Meta Conseguida","Meta Non Conseguida"))))</f>
        <v>Introducir Meta</v>
      </c>
      <c r="I13" s="391">
        <v>5</v>
      </c>
      <c r="J13" s="392"/>
      <c r="K13" s="90" t="str">
        <f>+IF(AND(ISBLANK(I13),ISBLANK(J13)),"Introducir Meta e Resultado",IF(ISBLANK(I13),"Introducir Meta",IF(ISBLANK(J13),"Introducir Resultado",IF(J13&gt;=I13,"Meta Conseguida","Meta Non Conseguida"))))</f>
        <v>Introducir Resultado</v>
      </c>
      <c r="M13" s="391"/>
      <c r="N13" s="392"/>
      <c r="O13" s="90" t="str">
        <f>+IF(AND(ISBLANK(M13),ISBLANK(N13)),"Introducir Meta e Resultado",IF(ISBLANK(M13),"Introducir Meta",IF(ISBLANK(N13),"Introducir Resultado",IF(N13&gt;=M13,"Meta Conseguida","Meta Non Conseguida"))))</f>
        <v>Introducir Meta e Resultado</v>
      </c>
    </row>
    <row r="14" spans="1:15" ht="41.4">
      <c r="A14" s="60" t="s">
        <v>356</v>
      </c>
      <c r="B14" s="67" t="s">
        <v>111</v>
      </c>
      <c r="C14" s="67" t="s">
        <v>7</v>
      </c>
      <c r="D14" s="462" t="s">
        <v>357</v>
      </c>
      <c r="E14" s="393"/>
      <c r="F14" s="438">
        <f>+IFERROR(F$13/F$88,0)</f>
        <v>0.2</v>
      </c>
      <c r="G14" s="91" t="str">
        <f>+IF(AND(ISBLANK(E14),ISBLANK(F14)),"Introducir Meta e Resultado",IF(ISBLANK(E14),"Introducir Meta",IF(ISBLANK(F14),"Introducir Resultado",IF(F14&gt;=E14,"Meta Conseguida","Meta Non Conseguida"))))</f>
        <v>Introducir Meta</v>
      </c>
      <c r="I14" s="393">
        <v>0.15</v>
      </c>
      <c r="J14" s="438"/>
      <c r="K14" s="91" t="str">
        <f>+IF(AND(ISBLANK(I14),ISBLANK(J14)),"Introducir Meta e Resultado",IF(ISBLANK(I14),"Introducir Meta",IF(ISBLANK(J14),"Introducir Resultado",IF(J14&gt;=I14,"Meta Conseguida","Meta Non Conseguida"))))</f>
        <v>Introducir Resultado</v>
      </c>
      <c r="M14" s="393"/>
      <c r="N14" s="438">
        <f>+IFERROR(N$13/N$88,0)</f>
        <v>0</v>
      </c>
      <c r="O14" s="91" t="str">
        <f>+IF(AND(ISBLANK(M14),ISBLANK(N14)),"Introducir Meta e Resultado",IF(ISBLANK(M14),"Introducir Meta",IF(ISBLANK(N14),"Introducir Resultado",IF(N14&gt;=M14,"Meta Conseguida","Meta Non Conseguida"))))</f>
        <v>Introducir Meta</v>
      </c>
    </row>
    <row r="15" spans="1:15" ht="27.6">
      <c r="A15" s="106" t="s">
        <v>385</v>
      </c>
      <c r="B15" s="98" t="s">
        <v>386</v>
      </c>
      <c r="C15" s="98" t="s">
        <v>7</v>
      </c>
      <c r="D15" s="464" t="s">
        <v>387</v>
      </c>
      <c r="E15" s="394" t="s">
        <v>165</v>
      </c>
      <c r="F15" s="395">
        <v>0</v>
      </c>
      <c r="G15" s="92" t="str">
        <f>+IF(ISBLANK(F15),"Introducir Resultado","Resultado Introducido")</f>
        <v>Resultado Introducido</v>
      </c>
      <c r="I15" s="385" t="s">
        <v>165</v>
      </c>
      <c r="J15" s="395"/>
      <c r="K15" s="92" t="str">
        <f>+IF(ISBLANK(J15),"Introducir Resultado","Resultado Introducido")</f>
        <v>Introducir Resultado</v>
      </c>
      <c r="M15" s="394" t="s">
        <v>165</v>
      </c>
      <c r="N15" s="395"/>
      <c r="O15" s="92" t="str">
        <f>+IF(ISBLANK(N15),"Introducir Resultado","Resultado Introducido")</f>
        <v>Introducir Resultado</v>
      </c>
    </row>
    <row r="16" spans="1:15" s="185" customFormat="1" ht="37.5" customHeight="1">
      <c r="A16" s="110" t="s">
        <v>8</v>
      </c>
      <c r="B16" s="66" t="s">
        <v>112</v>
      </c>
      <c r="C16" s="66" t="s">
        <v>7</v>
      </c>
      <c r="D16" s="460" t="s">
        <v>358</v>
      </c>
      <c r="E16" s="445">
        <f>+COUNTA(E17:E18)</f>
        <v>0</v>
      </c>
      <c r="F16" s="446">
        <f>+COUNTIF(G17:G18,"Meta Conseguida")</f>
        <v>0</v>
      </c>
      <c r="G16" s="92" t="str">
        <f>+IF(F16=0,"Ningunha Meta Alcanzada",IF(F16&gt;=E16,"Meta Totalmente Alcanzada",IF(F16&gt;0,"Meta Parcialmente Alcanzada")))</f>
        <v>Ningunha Meta Alcanzada</v>
      </c>
      <c r="H16" s="301"/>
      <c r="I16" s="396">
        <f>+COUNTA(I17:I18)</f>
        <v>2</v>
      </c>
      <c r="J16" s="446">
        <f>+COUNTIF(K17:K18,"Meta Conseguida")</f>
        <v>0</v>
      </c>
      <c r="K16" s="92" t="str">
        <f>+IF(J16=0,"Ningunha Meta Alcanzada",IF(J16&gt;=I16,"Meta Totalmente Alcanzada",IF(J16&gt;0,"Meta Parcialmente Alcanzada")))</f>
        <v>Ningunha Meta Alcanzada</v>
      </c>
      <c r="L16" s="2"/>
      <c r="M16" s="445">
        <f>+COUNTA(M17:M18)</f>
        <v>0</v>
      </c>
      <c r="N16" s="446">
        <f>+COUNTIF(O17:O18,"Meta Conseguida")</f>
        <v>0</v>
      </c>
      <c r="O16" s="92" t="str">
        <f>+IF(N16=0,"Ningunha Meta Alcanzada",IF(N16&gt;=M16,"Meta Totalmente Alcanzada",IF(N16&gt;0,"Meta Parcialmente Alcanzada")))</f>
        <v>Ningunha Meta Alcanzada</v>
      </c>
    </row>
    <row r="17" spans="1:15" s="185" customFormat="1" ht="55.2">
      <c r="A17" s="59" t="s">
        <v>71</v>
      </c>
      <c r="B17" s="68" t="s">
        <v>223</v>
      </c>
      <c r="C17" s="68" t="s">
        <v>7</v>
      </c>
      <c r="D17" s="465" t="s">
        <v>503</v>
      </c>
      <c r="E17" s="391"/>
      <c r="F17" s="392">
        <v>6</v>
      </c>
      <c r="G17" s="90" t="str">
        <f>+IF(AND(ISBLANK(E17),ISBLANK(F17)),"Introducir Meta e Resultado",IF(ISBLANK(E17),"Introducir Meta",IF(ISBLANK(F17),"Introducir Resultado",IF(F17&gt;=E17,"Meta Conseguida","Meta Non Conseguida"))))</f>
        <v>Introducir Meta</v>
      </c>
      <c r="H17" s="2"/>
      <c r="I17" s="391">
        <v>6</v>
      </c>
      <c r="J17" s="392"/>
      <c r="K17" s="90" t="str">
        <f>+IF(AND(ISBLANK(I17),ISBLANK(J17)),"Introducir Meta e Resultado",IF(ISBLANK(I17),"Introducir Meta",IF(ISBLANK(J17),"Introducir Resultado",IF(J17&gt;=I17,"Meta Conseguida","Meta Non Conseguida"))))</f>
        <v>Introducir Resultado</v>
      </c>
      <c r="L17" s="301"/>
      <c r="M17" s="391"/>
      <c r="N17" s="392"/>
      <c r="O17" s="90" t="str">
        <f>+IF(AND(ISBLANK(M17),ISBLANK(N17)),"Introducir Meta e Resultado",IF(ISBLANK(M17),"Introducir Meta",IF(ISBLANK(N17),"Introducir Resultado",IF(N17&gt;=M17,"Meta Conseguida","Meta Non Conseguida"))))</f>
        <v>Introducir Meta e Resultado</v>
      </c>
    </row>
    <row r="18" spans="1:15" ht="50.25" customHeight="1">
      <c r="A18" s="59" t="s">
        <v>72</v>
      </c>
      <c r="B18" s="68" t="s">
        <v>224</v>
      </c>
      <c r="C18" s="68" t="s">
        <v>7</v>
      </c>
      <c r="D18" s="465" t="s">
        <v>388</v>
      </c>
      <c r="E18" s="398"/>
      <c r="F18" s="439">
        <f>+IFERROR(F$17/F$88,0)</f>
        <v>0.3</v>
      </c>
      <c r="G18" s="90" t="str">
        <f>+IF(AND(ISBLANK(E18),ISBLANK(F18)),"Introducir Meta e Resultado",IF(ISBLANK(E18),"Introducir Meta",IF(ISBLANK(F18),"Introducir Resultado",IF(F18&gt;=E18,"Meta Conseguida","Meta Non Conseguida"))))</f>
        <v>Introducir Meta</v>
      </c>
      <c r="H18" s="301"/>
      <c r="I18" s="398">
        <v>0.2</v>
      </c>
      <c r="J18" s="439"/>
      <c r="K18" s="90" t="str">
        <f>+IF(AND(ISBLANK(I18),ISBLANK(J18)),"Introducir Meta e Resultado",IF(ISBLANK(I18),"Introducir Meta",IF(ISBLANK(J18),"Introducir Resultado",IF(J18&gt;=I18,"Meta Conseguida","Meta Non Conseguida"))))</f>
        <v>Introducir Resultado</v>
      </c>
      <c r="L18" s="301"/>
      <c r="M18" s="398"/>
      <c r="N18" s="439">
        <f>+IFERROR(N$17/N$88,0)</f>
        <v>0</v>
      </c>
      <c r="O18" s="90" t="str">
        <f>+IF(AND(ISBLANK(M18),ISBLANK(N18)),"Introducir Meta e Resultado",IF(ISBLANK(M18),"Introducir Meta",IF(ISBLANK(N18),"Introducir Resultado",IF(N18&gt;=M18,"Meta Conseguida","Meta Non Conseguida"))))</f>
        <v>Introducir Meta</v>
      </c>
    </row>
    <row r="19" spans="1:15" ht="55.2">
      <c r="A19" s="60" t="s">
        <v>174</v>
      </c>
      <c r="B19" s="67" t="s">
        <v>143</v>
      </c>
      <c r="C19" s="67" t="s">
        <v>7</v>
      </c>
      <c r="D19" s="466" t="s">
        <v>225</v>
      </c>
      <c r="E19" s="400" t="s">
        <v>165</v>
      </c>
      <c r="F19" s="401" t="s">
        <v>165</v>
      </c>
      <c r="G19" s="186" t="s">
        <v>165</v>
      </c>
      <c r="I19" s="400" t="s">
        <v>165</v>
      </c>
      <c r="J19" s="401" t="s">
        <v>165</v>
      </c>
      <c r="K19" s="186" t="s">
        <v>165</v>
      </c>
      <c r="M19" s="400" t="s">
        <v>165</v>
      </c>
      <c r="N19" s="401" t="s">
        <v>165</v>
      </c>
      <c r="O19" s="186" t="s">
        <v>165</v>
      </c>
    </row>
    <row r="20" spans="1:15" ht="36">
      <c r="A20" s="110" t="s">
        <v>10</v>
      </c>
      <c r="B20" s="101" t="s">
        <v>74</v>
      </c>
      <c r="C20" s="101" t="s">
        <v>7</v>
      </c>
      <c r="D20" s="460" t="s">
        <v>359</v>
      </c>
      <c r="E20" s="175">
        <f>+COUNTA(E21:E22)</f>
        <v>0</v>
      </c>
      <c r="F20" s="433">
        <f>+COUNTIF(G21:G22,"Meta Conseguida")</f>
        <v>0</v>
      </c>
      <c r="G20" s="89" t="str">
        <f>+IF(F20=0,"Ningunha Meta Alcanzada",IF(F20&gt;=E20,"Meta Totalmente Alcanzada",IF(F20&gt;0,"Meta Parcialmente Alcanzada")))</f>
        <v>Ningunha Meta Alcanzada</v>
      </c>
      <c r="H20" s="301"/>
      <c r="I20" s="175">
        <f>+COUNTA(I21:I22)</f>
        <v>2</v>
      </c>
      <c r="J20" s="433">
        <f>+COUNTIF(K21:K22,"Meta Conseguida")</f>
        <v>0</v>
      </c>
      <c r="K20" s="89" t="str">
        <f>+IF(J20=0,"Ningunha Meta Alcanzada",IF(J20&gt;=I20,"Meta Totalmente Alcanzada",IF(J20&gt;0,"Meta Parcialmente Alcanzada")))</f>
        <v>Ningunha Meta Alcanzada</v>
      </c>
      <c r="M20" s="175">
        <f>+COUNTA(M21:M22)</f>
        <v>0</v>
      </c>
      <c r="N20" s="433">
        <f>+COUNTIF(O21:O22,"Meta Conseguida")</f>
        <v>0</v>
      </c>
      <c r="O20" s="89" t="str">
        <f>+IF(N20=0,"Ningunha Meta Alcanzada",IF(N20&gt;=M20,"Meta Totalmente Alcanzada",IF(N20&gt;0,"Meta Parcialmente Alcanzada")))</f>
        <v>Ningunha Meta Alcanzada</v>
      </c>
    </row>
    <row r="21" spans="1:15" ht="69">
      <c r="A21" s="59" t="s">
        <v>75</v>
      </c>
      <c r="B21" s="68" t="s">
        <v>178</v>
      </c>
      <c r="C21" s="68" t="s">
        <v>7</v>
      </c>
      <c r="D21" s="461" t="s">
        <v>504</v>
      </c>
      <c r="E21" s="391"/>
      <c r="F21" s="488" t="s">
        <v>165</v>
      </c>
      <c r="G21" s="90" t="str">
        <f>+IF(AND(ISBLANK(E21),ISBLANK(F21)),"Introducir Meta e Resultado",IF(ISBLANK(E21),"Introducir Meta",IF(ISBLANK(F21),"Introducir Resultado",IF(F21&gt;=E21,"Meta Conseguida","Meta Non Conseguida"))))</f>
        <v>Introducir Meta</v>
      </c>
      <c r="I21" s="391">
        <v>1</v>
      </c>
      <c r="J21" s="392"/>
      <c r="K21" s="90" t="str">
        <f>+IF(AND(ISBLANK(I21),ISBLANK(J21)),"Introducir Meta e Resultado",IF(ISBLANK(I21),"Introducir Meta",IF(ISBLANK(J21),"Introducir Resultado",IF(J21&gt;=I21,"Meta Conseguida","Meta Non Conseguida"))))</f>
        <v>Introducir Resultado</v>
      </c>
      <c r="M21" s="391"/>
      <c r="N21" s="392"/>
      <c r="O21" s="90" t="str">
        <f>+IF(AND(ISBLANK(M21),ISBLANK(N21)),"Introducir Meta e Resultado",IF(ISBLANK(M21),"Introducir Meta",IF(ISBLANK(N21),"Introducir Resultado",IF(N21&gt;=M21,"Meta Conseguida","Meta Non Conseguida"))))</f>
        <v>Introducir Meta e Resultado</v>
      </c>
    </row>
    <row r="22" spans="1:15" ht="41.4">
      <c r="A22" s="60" t="s">
        <v>76</v>
      </c>
      <c r="B22" s="67" t="s">
        <v>179</v>
      </c>
      <c r="C22" s="67" t="s">
        <v>7</v>
      </c>
      <c r="D22" s="462" t="s">
        <v>332</v>
      </c>
      <c r="E22" s="398"/>
      <c r="F22" s="439">
        <f>+IFERROR(F$21/F$88,0)</f>
        <v>0</v>
      </c>
      <c r="G22" s="91" t="str">
        <f>+IF(AND(ISBLANK(E22),ISBLANK(F22)),"Introducir Meta e Resultado",IF(ISBLANK(E22),"Introducir Meta",IF(ISBLANK(F22),"Introducir Resultado",IF(F22&gt;=E22,"Meta Conseguida","Meta Non Conseguida"))))</f>
        <v>Introducir Meta</v>
      </c>
      <c r="H22" s="301"/>
      <c r="I22" s="398">
        <v>2.5000000000000001E-2</v>
      </c>
      <c r="J22" s="439"/>
      <c r="K22" s="91" t="str">
        <f>+IF(AND(ISBLANK(I22),ISBLANK(J22)),"Introducir Meta e Resultado",IF(ISBLANK(I22),"Introducir Meta",IF(ISBLANK(J22),"Introducir Resultado",IF(J22&gt;=I22,"Meta Conseguida","Meta Non Conseguida"))))</f>
        <v>Introducir Resultado</v>
      </c>
      <c r="M22" s="398"/>
      <c r="N22" s="439">
        <f>+IFERROR(N$21/N$88,0)</f>
        <v>0</v>
      </c>
      <c r="O22" s="91" t="str">
        <f>+IF(AND(ISBLANK(M22),ISBLANK(N22)),"Introducir Meta e Resultado",IF(ISBLANK(M22),"Introducir Meta",IF(ISBLANK(N22),"Introducir Resultado",IF(N22&gt;=M22,"Meta Conseguida","Meta Non Conseguida"))))</f>
        <v>Introducir Meta</v>
      </c>
    </row>
    <row r="23" spans="1:15" ht="30" customHeight="1">
      <c r="A23" s="105" t="s">
        <v>13</v>
      </c>
      <c r="B23" s="111" t="s">
        <v>16</v>
      </c>
      <c r="C23" s="111" t="s">
        <v>17</v>
      </c>
      <c r="D23" s="467" t="s">
        <v>333</v>
      </c>
      <c r="E23" s="402" t="s">
        <v>165</v>
      </c>
      <c r="F23" s="403" t="s">
        <v>165</v>
      </c>
      <c r="G23" s="297" t="s">
        <v>165</v>
      </c>
      <c r="I23" s="402" t="s">
        <v>165</v>
      </c>
      <c r="J23" s="403" t="s">
        <v>165</v>
      </c>
      <c r="K23" s="297" t="s">
        <v>165</v>
      </c>
      <c r="M23" s="402" t="s">
        <v>165</v>
      </c>
      <c r="N23" s="403" t="s">
        <v>165</v>
      </c>
      <c r="O23" s="297" t="s">
        <v>165</v>
      </c>
    </row>
    <row r="24" spans="1:15" ht="36">
      <c r="A24" s="105" t="s">
        <v>14</v>
      </c>
      <c r="B24" s="99" t="s">
        <v>77</v>
      </c>
      <c r="C24" s="99" t="s">
        <v>148</v>
      </c>
      <c r="D24" s="468" t="s">
        <v>360</v>
      </c>
      <c r="E24" s="404">
        <f>+COUNTA(E25:E30)+COUNTA(E32:E33)+COUNTA(E35:E36)</f>
        <v>5</v>
      </c>
      <c r="F24" s="405">
        <f>+COUNTIF(G25:G36,"Meta Conseguida")</f>
        <v>2</v>
      </c>
      <c r="G24" s="92" t="str">
        <f>+IF(F24=0,"Ningunha Meta Alcanzada",IF(F24&gt;=E24,"Meta Totalmente Alcanzada",IF(F24&gt;0,"Meta Parcialmente Alcanzada")))</f>
        <v>Meta Parcialmente Alcanzada</v>
      </c>
      <c r="H24" s="296"/>
      <c r="I24" s="440">
        <f>+COUNTA(I25:I30)+COUNTA(I32:I33)+COUNTA(I35:I36)</f>
        <v>10</v>
      </c>
      <c r="J24" s="405">
        <f>+COUNTIF(K25:K36,"Meta Conseguida")</f>
        <v>0</v>
      </c>
      <c r="K24" s="92" t="str">
        <f>+IF(J24=0,"Ningunha Meta Alcanzada",IF(J24&gt;=I24,"Meta Totalmente Alcanzada",IF(J24&gt;0,"Meta Parcialmente Alcanzada")))</f>
        <v>Ningunha Meta Alcanzada</v>
      </c>
      <c r="M24" s="404">
        <f>+COUNTA(M25:M30)+COUNTA(M32:M33)+COUNTA(M35:M36)</f>
        <v>0</v>
      </c>
      <c r="N24" s="405">
        <f>+COUNTIF(O25:O36,"Meta Conseguida")</f>
        <v>0</v>
      </c>
      <c r="O24" s="92" t="str">
        <f>+IF(N24=0,"Ningunha Meta Alcanzada",IF(N24&gt;=M24,"Meta Totalmente Alcanzada",IF(N24&gt;0,"Meta Parcialmente Alcanzada")))</f>
        <v>Ningunha Meta Alcanzada</v>
      </c>
    </row>
    <row r="25" spans="1:15" ht="69">
      <c r="A25" s="56" t="s">
        <v>78</v>
      </c>
      <c r="B25" s="93" t="s">
        <v>87</v>
      </c>
      <c r="C25" s="93" t="s">
        <v>148</v>
      </c>
      <c r="D25" s="469" t="s">
        <v>505</v>
      </c>
      <c r="E25" s="398">
        <v>0.75</v>
      </c>
      <c r="F25" s="406">
        <v>0.5</v>
      </c>
      <c r="G25" s="90" t="str">
        <f>+IF(AND(ISBLANK(E25),ISBLANK(F25)),"Introducir Meta e Resultado",IF(ISBLANK(E25),"Introducir Meta",IF(ISBLANK(F25),"Introducir Resultado",IF(F25&gt;=E25,"Meta Conseguida","Meta Non Conseguida"))))</f>
        <v>Meta Non Conseguida</v>
      </c>
      <c r="I25" s="398">
        <v>0.75</v>
      </c>
      <c r="J25" s="406"/>
      <c r="K25" s="90" t="str">
        <f>+IF(AND(ISBLANK(I25),ISBLANK(J25)),"Introducir Meta e Resultado",IF(ISBLANK(I25),"Introducir Meta",IF(ISBLANK(J25),"Introducir Resultado",IF(J25&gt;=I25,"Meta Conseguida","Meta Non Conseguida"))))</f>
        <v>Introducir Resultado</v>
      </c>
      <c r="M25" s="398"/>
      <c r="N25" s="406"/>
      <c r="O25" s="90" t="str">
        <f>+IF(AND(ISBLANK(M25),ISBLANK(N25)),"Introducir Meta e Resultado",IF(ISBLANK(M25),"Introducir Meta",IF(ISBLANK(N25),"Introducir Resultado",IF(N25&gt;=M25,"Meta Conseguida","Meta Non Conseguida"))))</f>
        <v>Introducir Meta e Resultado</v>
      </c>
    </row>
    <row r="26" spans="1:15" ht="55.2">
      <c r="A26" s="56" t="s">
        <v>79</v>
      </c>
      <c r="B26" s="93" t="s">
        <v>200</v>
      </c>
      <c r="C26" s="93" t="s">
        <v>148</v>
      </c>
      <c r="D26" s="469" t="s">
        <v>506</v>
      </c>
      <c r="E26" s="407">
        <v>0.15</v>
      </c>
      <c r="F26" s="406">
        <v>0.31818181818181801</v>
      </c>
      <c r="G26" s="90" t="str">
        <f>+IF(AND(ISBLANK(E26),ISBLANK(F26)),"Introducir Meta e Resultado",IF(ISBLANK(E26),"Introducir Meta",IF(ISBLANK(F26),"Introducir Resultado",IF(F26&lt;=E26,"Meta Conseguida","Meta Non Conseguida"))))</f>
        <v>Meta Non Conseguida</v>
      </c>
      <c r="H26" s="296"/>
      <c r="I26" s="407">
        <v>0.15</v>
      </c>
      <c r="J26" s="406"/>
      <c r="K26" s="90" t="str">
        <f>+IF(AND(ISBLANK(I26),ISBLANK(J26)),"Introducir Meta e Resultado",IF(ISBLANK(I26),"Introducir Meta",IF(ISBLANK(J26),"Introducir Resultado",IF(J26&lt;=I26,"Meta Conseguida","Meta Non Conseguida"))))</f>
        <v>Introducir Resultado</v>
      </c>
      <c r="M26" s="407"/>
      <c r="N26" s="406"/>
      <c r="O26" s="90" t="str">
        <f>+IF(AND(ISBLANK(M26),ISBLANK(N26)),"Introducir Meta e Resultado",IF(ISBLANK(M26),"Introducir Meta",IF(ISBLANK(N26),"Introducir Resultado",IF(N26&lt;=M26,"Meta Conseguida","Meta Non Conseguida"))))</f>
        <v>Introducir Meta e Resultado</v>
      </c>
    </row>
    <row r="27" spans="1:15" ht="69">
      <c r="A27" s="56" t="s">
        <v>80</v>
      </c>
      <c r="B27" s="93" t="s">
        <v>88</v>
      </c>
      <c r="C27" s="93" t="s">
        <v>148</v>
      </c>
      <c r="D27" s="469" t="s">
        <v>505</v>
      </c>
      <c r="E27" s="398">
        <v>0.9</v>
      </c>
      <c r="F27" s="406">
        <v>1</v>
      </c>
      <c r="G27" s="90" t="str">
        <f t="shared" ref="G27:G32" si="0">+IF(AND(ISBLANK(E27),ISBLANK(F27)),"Introducir Meta e Resultado",IF(ISBLANK(E27),"Introducir Meta",IF(ISBLANK(F27),"Introducir Resultado",IF(F27&gt;=E27,"Meta Conseguida","Meta Non Conseguida"))))</f>
        <v>Meta Conseguida</v>
      </c>
      <c r="I27" s="398">
        <v>0.9</v>
      </c>
      <c r="J27" s="406"/>
      <c r="K27" s="90" t="str">
        <f>+IF(AND(ISBLANK(I27),ISBLANK(J27)),"Introducir Meta e Resultado",IF(ISBLANK(I27),"Introducir Meta",IF(ISBLANK(J27),"Introducir Resultado",IF(J27&gt;=I27,"Meta Conseguida","Meta Non Conseguida"))))</f>
        <v>Introducir Resultado</v>
      </c>
      <c r="M27" s="398"/>
      <c r="N27" s="406"/>
      <c r="O27" s="90" t="str">
        <f>+IF(AND(ISBLANK(M27),ISBLANK(N27)),"Introducir Meta e Resultado",IF(ISBLANK(M27),"Introducir Meta",IF(ISBLANK(N27),"Introducir Resultado",IF(N27&gt;=M27,"Meta Conseguida","Meta Non Conseguida"))))</f>
        <v>Introducir Meta e Resultado</v>
      </c>
    </row>
    <row r="28" spans="1:15" ht="55.2">
      <c r="A28" s="56" t="s">
        <v>81</v>
      </c>
      <c r="B28" s="93" t="s">
        <v>233</v>
      </c>
      <c r="C28" s="93" t="s">
        <v>148</v>
      </c>
      <c r="D28" s="489" t="s">
        <v>507</v>
      </c>
      <c r="E28" s="398">
        <v>0.9</v>
      </c>
      <c r="F28" s="406">
        <v>0.81</v>
      </c>
      <c r="G28" s="90" t="str">
        <f t="shared" si="0"/>
        <v>Meta Non Conseguida</v>
      </c>
      <c r="I28" s="398">
        <v>0.9</v>
      </c>
      <c r="J28" s="406"/>
      <c r="K28" s="90" t="str">
        <f>+IF(AND(ISBLANK(I28),ISBLANK(J28)),"Introducir Meta e Resultado",IF(ISBLANK(I28),"Introducir Meta",IF(ISBLANK(J28),"Introducir Resultado",IF(J28&gt;=I28,"Meta Conseguida","Meta Non Conseguida"))))</f>
        <v>Introducir Resultado</v>
      </c>
      <c r="M28" s="398"/>
      <c r="N28" s="406"/>
      <c r="O28" s="90" t="str">
        <f>+IF(AND(ISBLANK(M28),ISBLANK(N28)),"Introducir Meta e Resultado",IF(ISBLANK(M28),"Introducir Meta",IF(ISBLANK(N28),"Introducir Resultado",IF(N28&gt;=M28,"Meta Conseguida","Meta Non Conseguida"))))</f>
        <v>Introducir Meta e Resultado</v>
      </c>
    </row>
    <row r="29" spans="1:15" ht="55.2">
      <c r="A29" s="56" t="s">
        <v>82</v>
      </c>
      <c r="B29" s="93" t="s">
        <v>89</v>
      </c>
      <c r="C29" s="93" t="s">
        <v>148</v>
      </c>
      <c r="D29" s="469" t="s">
        <v>508</v>
      </c>
      <c r="E29" s="398">
        <v>0.95</v>
      </c>
      <c r="F29" s="406">
        <v>0.99752475247524797</v>
      </c>
      <c r="G29" s="90" t="str">
        <f t="shared" si="0"/>
        <v>Meta Conseguida</v>
      </c>
      <c r="I29" s="398">
        <v>0.95</v>
      </c>
      <c r="J29" s="406"/>
      <c r="K29" s="90" t="str">
        <f>+IF(AND(ISBLANK(I29),ISBLANK(J29)),"Introducir Meta e Resultado",IF(ISBLANK(I29),"Introducir Meta",IF(ISBLANK(J29),"Introducir Resultado",IF(J29&gt;=I29,"Meta Conseguida","Meta Non Conseguida"))))</f>
        <v>Introducir Resultado</v>
      </c>
      <c r="M29" s="398"/>
      <c r="N29" s="406"/>
      <c r="O29" s="90" t="str">
        <f>+IF(AND(ISBLANK(M29),ISBLANK(N29)),"Introducir Meta e Resultado",IF(ISBLANK(M29),"Introducir Meta",IF(ISBLANK(N29),"Introducir Resultado",IF(N29&gt;=M29,"Meta Conseguida","Meta Non Conseguida"))))</f>
        <v>Introducir Meta e Resultado</v>
      </c>
    </row>
    <row r="30" spans="1:15" ht="55.2">
      <c r="A30" s="56" t="s">
        <v>83</v>
      </c>
      <c r="B30" s="93" t="s">
        <v>90</v>
      </c>
      <c r="C30" s="93" t="s">
        <v>148</v>
      </c>
      <c r="D30" s="469" t="s">
        <v>509</v>
      </c>
      <c r="E30" s="398"/>
      <c r="F30" s="406">
        <v>0.81124497991967903</v>
      </c>
      <c r="G30" s="90" t="str">
        <f t="shared" si="0"/>
        <v>Introducir Meta</v>
      </c>
      <c r="I30" s="398">
        <v>0.95</v>
      </c>
      <c r="J30" s="406"/>
      <c r="K30" s="90" t="str">
        <f>+IF(AND(ISBLANK(I30),ISBLANK(J30)),"Introducir Meta e Resultado",IF(ISBLANK(I30),"Introducir Meta",IF(ISBLANK(J30),"Introducir Resultado",IF(J30&gt;=I30,"Meta Conseguida","Meta Non Conseguida"))))</f>
        <v>Introducir Resultado</v>
      </c>
      <c r="M30" s="398"/>
      <c r="N30" s="406"/>
      <c r="O30" s="90" t="str">
        <f>+IF(AND(ISBLANK(M30),ISBLANK(N30)),"Introducir Meta e Resultado",IF(ISBLANK(M30),"Introducir Meta",IF(ISBLANK(N30),"Introducir Resultado",IF(N30&gt;=M30,"Meta Conseguida","Meta Non Conseguida"))))</f>
        <v>Introducir Meta e Resultado</v>
      </c>
    </row>
    <row r="31" spans="1:15" ht="41.4">
      <c r="A31" s="56" t="s">
        <v>84</v>
      </c>
      <c r="B31" s="93" t="s">
        <v>283</v>
      </c>
      <c r="C31" s="93" t="s">
        <v>148</v>
      </c>
      <c r="D31" s="470" t="s">
        <v>180</v>
      </c>
      <c r="E31" s="408" t="s">
        <v>165</v>
      </c>
      <c r="F31" s="409" t="s">
        <v>165</v>
      </c>
      <c r="G31" s="201" t="s">
        <v>165</v>
      </c>
      <c r="I31" s="408" t="s">
        <v>165</v>
      </c>
      <c r="J31" s="409" t="s">
        <v>165</v>
      </c>
      <c r="K31" s="201" t="s">
        <v>165</v>
      </c>
      <c r="M31" s="408" t="s">
        <v>165</v>
      </c>
      <c r="N31" s="409" t="s">
        <v>165</v>
      </c>
      <c r="O31" s="201" t="s">
        <v>165</v>
      </c>
    </row>
    <row r="32" spans="1:15" ht="41.4">
      <c r="A32" s="56" t="s">
        <v>85</v>
      </c>
      <c r="B32" s="93" t="s">
        <v>334</v>
      </c>
      <c r="C32" s="93" t="s">
        <v>148</v>
      </c>
      <c r="D32" s="469" t="s">
        <v>680</v>
      </c>
      <c r="E32" s="398"/>
      <c r="F32" s="406" t="s">
        <v>690</v>
      </c>
      <c r="G32" s="90" t="str">
        <f t="shared" si="0"/>
        <v>Introducir Meta</v>
      </c>
      <c r="I32" s="398">
        <v>0.8</v>
      </c>
      <c r="J32" s="406"/>
      <c r="K32" s="90" t="str">
        <f>+IF(AND(ISBLANK(I32),ISBLANK(J32)),"Introducir Meta e Resultado",IF(ISBLANK(I32),"Introducir Meta",IF(ISBLANK(J32),"Introducir Resultado",IF(J32&gt;=I32,"Meta Conseguida","Meta Non Conseguida"))))</f>
        <v>Introducir Resultado</v>
      </c>
      <c r="M32" s="398"/>
      <c r="N32" s="406">
        <f>+MIN(Anexos!$BR$306:$BR$400)</f>
        <v>0</v>
      </c>
      <c r="O32" s="90" t="str">
        <f>+IF(AND(ISBLANK(M32),ISBLANK(N32)),"Introducir Meta e Resultado",IF(ISBLANK(M32),"Introducir Meta",IF(ISBLANK(N32),"Introducir Resultado",IF(N32&gt;=M32,"Meta Conseguida","Meta Non Conseguida"))))</f>
        <v>Introducir Meta</v>
      </c>
    </row>
    <row r="33" spans="1:15" ht="50.25" customHeight="1">
      <c r="A33" s="56" t="s">
        <v>157</v>
      </c>
      <c r="B33" s="93" t="s">
        <v>698</v>
      </c>
      <c r="C33" s="93" t="s">
        <v>148</v>
      </c>
      <c r="D33" s="469" t="s">
        <v>678</v>
      </c>
      <c r="E33" s="398"/>
      <c r="F33" s="505">
        <f>Anexos!$V$303</f>
        <v>0</v>
      </c>
      <c r="G33" s="90" t="str">
        <f>+IF(AND(ISBLANK(E33),ISBLANK(F33)),"Introducir Meta e Resultado",IF(ISBLANK(E33),"Introducir Meta",IF(ISBLANK(F33),"Introducir Resultado",IF(F33&gt;=E33,"Meta Conseguida","Meta Non Conseguida"))))</f>
        <v>Introducir Meta</v>
      </c>
      <c r="H33" s="296"/>
      <c r="I33" s="532">
        <v>0.9</v>
      </c>
      <c r="J33" s="505"/>
      <c r="K33" s="90" t="str">
        <f>+IF(AND(ISBLANK(I33),ISBLANK(J33)),"Introducir Meta e Resultado",IF(ISBLANK(I33),"Introducir Meta",IF(ISBLANK(J33),"Introducir Resultado",IF(J33&gt;=I33,"Meta Conseguida","Meta Non Conseguida"))))</f>
        <v>Introducir Resultado</v>
      </c>
      <c r="M33" s="410"/>
      <c r="N33" s="505">
        <f>Anexos!$BV$303</f>
        <v>0</v>
      </c>
      <c r="O33" s="90" t="str">
        <f>+IF(AND(ISBLANK(M33),ISBLANK(N33)),"Introducir Meta e Resultado",IF(ISBLANK(M33),"Introducir Meta",IF(ISBLANK(N33),"Introducir Resultado",IF(N33&gt;=M33,"Meta Conseguida","Meta Non Conseguida"))))</f>
        <v>Introducir Meta</v>
      </c>
    </row>
    <row r="34" spans="1:15" ht="41.4">
      <c r="A34" s="56" t="s">
        <v>158</v>
      </c>
      <c r="B34" s="93" t="s">
        <v>161</v>
      </c>
      <c r="C34" s="93" t="s">
        <v>148</v>
      </c>
      <c r="D34" s="470" t="s">
        <v>181</v>
      </c>
      <c r="E34" s="408" t="s">
        <v>165</v>
      </c>
      <c r="F34" s="409" t="s">
        <v>165</v>
      </c>
      <c r="G34" s="201" t="s">
        <v>165</v>
      </c>
      <c r="I34" s="408" t="s">
        <v>165</v>
      </c>
      <c r="J34" s="409" t="s">
        <v>165</v>
      </c>
      <c r="K34" s="201" t="s">
        <v>165</v>
      </c>
      <c r="M34" s="408" t="s">
        <v>165</v>
      </c>
      <c r="N34" s="409" t="s">
        <v>165</v>
      </c>
      <c r="O34" s="201" t="s">
        <v>165</v>
      </c>
    </row>
    <row r="35" spans="1:15" ht="27.6">
      <c r="A35" s="56" t="s">
        <v>159</v>
      </c>
      <c r="B35" s="93" t="s">
        <v>335</v>
      </c>
      <c r="C35" s="93" t="s">
        <v>148</v>
      </c>
      <c r="D35" s="469" t="s">
        <v>681</v>
      </c>
      <c r="E35" s="398"/>
      <c r="F35" s="406">
        <v>1</v>
      </c>
      <c r="G35" s="90" t="str">
        <f>+IF(AND(ISBLANK(E35),ISBLANK(F35)),"Introducir Meta e Resultado",IF(ISBLANK(E35),"Introducir Meta",IF(ISBLANK(F35),"Introducir Resultado",IF(F35&gt;=E35,"Meta Conseguida","Meta Non Conseguida"))))</f>
        <v>Introducir Meta</v>
      </c>
      <c r="H35" s="296"/>
      <c r="I35" s="398">
        <v>0.8</v>
      </c>
      <c r="J35" s="406"/>
      <c r="K35" s="90" t="str">
        <f>+IF(AND(ISBLANK(I35),ISBLANK(J35)),"Introducir Meta e Resultado",IF(ISBLANK(I35),"Introducir Meta",IF(ISBLANK(J35),"Introducir Resultado",IF(J35&gt;=I35,"Meta Conseguida","Meta Non Conseguida"))))</f>
        <v>Introducir Resultado</v>
      </c>
      <c r="M35" s="398"/>
      <c r="N35" s="406">
        <f>+MIN(Anexos!$BQ$306:$BQ$400)</f>
        <v>0</v>
      </c>
      <c r="O35" s="90" t="str">
        <f>+IF(AND(ISBLANK(M35),ISBLANK(N35)),"Introducir Meta e Resultado",IF(ISBLANK(M35),"Introducir Meta",IF(ISBLANK(N35),"Introducir Resultado",IF(N35&gt;=M35,"Meta Conseguida","Meta Non Conseguida"))))</f>
        <v>Introducir Meta</v>
      </c>
    </row>
    <row r="36" spans="1:15" ht="55.2">
      <c r="A36" s="57" t="s">
        <v>160</v>
      </c>
      <c r="B36" s="94" t="s">
        <v>709</v>
      </c>
      <c r="C36" s="94" t="s">
        <v>148</v>
      </c>
      <c r="D36" s="471" t="s">
        <v>679</v>
      </c>
      <c r="E36" s="398"/>
      <c r="F36" s="505">
        <f>Anexos!$U$303</f>
        <v>1</v>
      </c>
      <c r="G36" s="90" t="str">
        <f>+IF(AND(ISBLANK(E36),ISBLANK(F36)),"Introducir Meta e Resultado",IF(ISBLANK(E36),"Introducir Meta",IF(ISBLANK(F36),"Introducir Resultado",IF(F36&gt;=E36,"Meta Conseguida","Meta Non Conseguida"))))</f>
        <v>Introducir Meta</v>
      </c>
      <c r="H36" s="296"/>
      <c r="I36" s="618">
        <v>0.9</v>
      </c>
      <c r="J36" s="505"/>
      <c r="K36" s="90" t="str">
        <f>+IF(AND(ISBLANK(I36),ISBLANK(J36)),"Introducir Meta e Resultado",IF(ISBLANK(I36),"Introducir Meta",IF(ISBLANK(J36),"Introducir Resultado",IF(J36&gt;=I36,"Meta Conseguida","Meta Non Conseguida"))))</f>
        <v>Introducir Resultado</v>
      </c>
      <c r="M36" s="410"/>
      <c r="N36" s="505">
        <f>Anexos!$BU$303</f>
        <v>0</v>
      </c>
      <c r="O36" s="90" t="str">
        <f>+IF(AND(ISBLANK(M36),ISBLANK(N36)),"Introducir Meta e Resultado",IF(ISBLANK(M36),"Introducir Meta",IF(ISBLANK(N36),"Introducir Resultado",IF(N36&gt;=M36,"Meta Conseguida","Meta Non Conseguida"))))</f>
        <v>Introducir Meta</v>
      </c>
    </row>
    <row r="37" spans="1:15" ht="36">
      <c r="A37" s="105" t="s">
        <v>15</v>
      </c>
      <c r="B37" s="99" t="s">
        <v>91</v>
      </c>
      <c r="C37" s="99" t="s">
        <v>321</v>
      </c>
      <c r="D37" s="468" t="s">
        <v>361</v>
      </c>
      <c r="E37" s="440">
        <f>+COUNTA(E38:E40)</f>
        <v>3</v>
      </c>
      <c r="F37" s="441">
        <f>+COUNTIF(G38:G40,"Meta Conseguida")</f>
        <v>3</v>
      </c>
      <c r="G37" s="92" t="str">
        <f>+IF(F37=0,"Ningunha Meta Alcanzada",IF(F37&gt;=E37,"Meta Totalmente Alcanzada",IF(F37&gt;0,"Meta Parcialmente Alcanzada")))</f>
        <v>Meta Totalmente Alcanzada</v>
      </c>
      <c r="H37" s="296"/>
      <c r="I37" s="440">
        <f>+COUNTA(I38:I40)</f>
        <v>0</v>
      </c>
      <c r="J37" s="441">
        <f>+COUNTIF(K38:K40,"Meta Conseguida")</f>
        <v>0</v>
      </c>
      <c r="K37" s="92" t="str">
        <f>+IF(J37=0,"Ningunha Meta Alcanzada",IF(J37&gt;=I37,"Meta Totalmente Alcanzada",IF(J37&gt;0,"Meta Parcialmente Alcanzada")))</f>
        <v>Ningunha Meta Alcanzada</v>
      </c>
      <c r="M37" s="440">
        <f>+COUNTA(M38:M40)</f>
        <v>0</v>
      </c>
      <c r="N37" s="441">
        <f>+COUNTIF(O38:O40,"Meta Conseguida")</f>
        <v>0</v>
      </c>
      <c r="O37" s="92" t="str">
        <f>+IF(N37=0,"Ningunha Meta Alcanzada",IF(N37&gt;=M37,"Meta Totalmente Alcanzada",IF(N37&gt;0,"Meta Parcialmente Alcanzada")))</f>
        <v>Ningunha Meta Alcanzada</v>
      </c>
    </row>
    <row r="38" spans="1:15" ht="69">
      <c r="A38" s="56" t="s">
        <v>92</v>
      </c>
      <c r="B38" s="93" t="s">
        <v>168</v>
      </c>
      <c r="C38" s="93" t="s">
        <v>321</v>
      </c>
      <c r="D38" s="469" t="s">
        <v>510</v>
      </c>
      <c r="E38" s="398" t="s">
        <v>165</v>
      </c>
      <c r="F38" s="490" t="s">
        <v>165</v>
      </c>
      <c r="G38" s="90" t="str">
        <f>+IF(AND(ISBLANK(E38),ISBLANK(F38)),"Introducir Meta e Resultado",IF(ISBLANK(E38),"Introducir Meta",IF(ISBLANK(F38),"Introducir Resultado",IF(F38&gt;=E38,"Meta Conseguida","Meta Non Conseguida"))))</f>
        <v>Meta Conseguida</v>
      </c>
      <c r="I38" s="398"/>
      <c r="J38" s="406"/>
      <c r="K38" s="90" t="str">
        <f>+IF(AND(ISBLANK(I38),ISBLANK(J38)),"Introducir Meta e Resultado",IF(ISBLANK(I38),"Introducir Meta",IF(ISBLANK(J38),"Introducir Resultado",IF(J38&gt;=I38,"Meta Conseguida","Meta Non Conseguida"))))</f>
        <v>Introducir Meta e Resultado</v>
      </c>
      <c r="M38" s="398"/>
      <c r="N38" s="406"/>
      <c r="O38" s="90" t="str">
        <f>+IF(AND(ISBLANK(M38),ISBLANK(N38)),"Introducir Meta e Resultado",IF(ISBLANK(M38),"Introducir Meta",IF(ISBLANK(N38),"Introducir Resultado",IF(N38&gt;=M38,"Meta Conseguida","Meta Non Conseguida"))))</f>
        <v>Introducir Meta e Resultado</v>
      </c>
    </row>
    <row r="39" spans="1:15" ht="69">
      <c r="A39" s="56" t="s">
        <v>93</v>
      </c>
      <c r="B39" s="93" t="s">
        <v>169</v>
      </c>
      <c r="C39" s="93" t="s">
        <v>321</v>
      </c>
      <c r="D39" s="469" t="s">
        <v>510</v>
      </c>
      <c r="E39" s="398" t="s">
        <v>165</v>
      </c>
      <c r="F39" s="406" t="s">
        <v>165</v>
      </c>
      <c r="G39" s="90" t="str">
        <f>+IF(AND(ISBLANK(E39),ISBLANK(F39)),"Introducir Meta e Resultado",IF(ISBLANK(E39),"Introducir Meta",IF(ISBLANK(F39),"Introducir Resultado",IF(F39&gt;=E39,"Meta Conseguida","Meta Non Conseguida"))))</f>
        <v>Meta Conseguida</v>
      </c>
      <c r="I39" s="398"/>
      <c r="J39" s="406"/>
      <c r="K39" s="90" t="str">
        <f>+IF(AND(ISBLANK(I39),ISBLANK(J39)),"Introducir Meta e Resultado",IF(ISBLANK(I39),"Introducir Meta",IF(ISBLANK(J39),"Introducir Resultado",IF(J39&gt;=I39,"Meta Conseguida","Meta Non Conseguida"))))</f>
        <v>Introducir Meta e Resultado</v>
      </c>
      <c r="M39" s="398"/>
      <c r="N39" s="406"/>
      <c r="O39" s="90" t="str">
        <f>+IF(AND(ISBLANK(M39),ISBLANK(N39)),"Introducir Meta e Resultado",IF(ISBLANK(M39),"Introducir Meta",IF(ISBLANK(N39),"Introducir Resultado",IF(N39&gt;=M39,"Meta Conseguida","Meta Non Conseguida"))))</f>
        <v>Introducir Meta e Resultado</v>
      </c>
    </row>
    <row r="40" spans="1:15" ht="69">
      <c r="A40" s="56" t="s">
        <v>94</v>
      </c>
      <c r="B40" s="93" t="s">
        <v>170</v>
      </c>
      <c r="C40" s="93" t="s">
        <v>321</v>
      </c>
      <c r="D40" s="469" t="s">
        <v>511</v>
      </c>
      <c r="E40" s="398" t="s">
        <v>165</v>
      </c>
      <c r="F40" s="406" t="s">
        <v>165</v>
      </c>
      <c r="G40" s="90" t="str">
        <f>+IF(AND(ISBLANK(E40),ISBLANK(F40)),"Introducir Meta e Resultado",IF(ISBLANK(E40),"Introducir Meta",IF(ISBLANK(F40),"Introducir Resultado",IF(F40&gt;=E40,"Meta Conseguida","Meta Non Conseguida"))))</f>
        <v>Meta Conseguida</v>
      </c>
      <c r="I40" s="398"/>
      <c r="J40" s="406"/>
      <c r="K40" s="90" t="str">
        <f>+IF(AND(ISBLANK(I40),ISBLANK(J40)),"Introducir Meta e Resultado",IF(ISBLANK(I40),"Introducir Meta",IF(ISBLANK(J40),"Introducir Resultado",IF(J40&gt;=I40,"Meta Conseguida","Meta Non Conseguida"))))</f>
        <v>Introducir Meta e Resultado</v>
      </c>
      <c r="M40" s="398"/>
      <c r="N40" s="406"/>
      <c r="O40" s="90" t="str">
        <f>+IF(AND(ISBLANK(M40),ISBLANK(N40)),"Introducir Meta e Resultado",IF(ISBLANK(M40),"Introducir Meta",IF(ISBLANK(N40),"Introducir Resultado",IF(N40&gt;=M40,"Meta Conseguida","Meta Non Conseguida"))))</f>
        <v>Introducir Meta e Resultado</v>
      </c>
    </row>
    <row r="41" spans="1:15" ht="55.2">
      <c r="A41" s="106" t="s">
        <v>18</v>
      </c>
      <c r="B41" s="107" t="s">
        <v>39</v>
      </c>
      <c r="C41" s="107" t="s">
        <v>148</v>
      </c>
      <c r="D41" s="472" t="s">
        <v>683</v>
      </c>
      <c r="E41" s="411" t="s">
        <v>165</v>
      </c>
      <c r="F41" s="412" t="s">
        <v>165</v>
      </c>
      <c r="G41" s="95" t="str">
        <f>+IF(ISBLANK(F41),"Introducir Resultado","Indicador Completado")</f>
        <v>Indicador Completado</v>
      </c>
      <c r="H41" s="296"/>
      <c r="I41" s="411" t="s">
        <v>165</v>
      </c>
      <c r="J41" s="412"/>
      <c r="K41" s="95" t="str">
        <f>+IF(ISBLANK(J41),"Introducir Resultado","Indicador Completado")</f>
        <v>Introducir Resultado</v>
      </c>
      <c r="M41" s="411" t="s">
        <v>165</v>
      </c>
      <c r="N41" s="412"/>
      <c r="O41" s="95" t="str">
        <f>+IF(ISBLANK(N41),"Introducir Resultado","Indicador Completado")</f>
        <v>Introducir Resultado</v>
      </c>
    </row>
    <row r="42" spans="1:15" ht="27.6">
      <c r="A42" s="106" t="s">
        <v>19</v>
      </c>
      <c r="B42" s="107" t="s">
        <v>129</v>
      </c>
      <c r="C42" s="107" t="s">
        <v>11</v>
      </c>
      <c r="D42" s="473" t="s">
        <v>336</v>
      </c>
      <c r="E42" s="413" t="s">
        <v>165</v>
      </c>
      <c r="F42" s="414" t="s">
        <v>165</v>
      </c>
      <c r="G42" s="178" t="s">
        <v>165</v>
      </c>
      <c r="H42" s="296"/>
      <c r="I42" s="413" t="s">
        <v>165</v>
      </c>
      <c r="J42" s="414" t="s">
        <v>165</v>
      </c>
      <c r="K42" s="178" t="s">
        <v>165</v>
      </c>
      <c r="M42" s="413" t="s">
        <v>165</v>
      </c>
      <c r="N42" s="414" t="s">
        <v>165</v>
      </c>
      <c r="O42" s="178" t="s">
        <v>165</v>
      </c>
    </row>
    <row r="43" spans="1:15" s="53" customFormat="1" ht="18.75" customHeight="1">
      <c r="A43" s="175"/>
      <c r="B43" s="23"/>
      <c r="C43" s="23"/>
      <c r="D43" s="474"/>
      <c r="E43" s="366"/>
      <c r="F43" s="415"/>
      <c r="G43" s="27"/>
      <c r="H43" s="2"/>
      <c r="I43" s="366"/>
      <c r="J43" s="415"/>
      <c r="K43" s="27"/>
      <c r="L43" s="2"/>
      <c r="M43" s="366"/>
      <c r="N43" s="415"/>
      <c r="O43" s="27"/>
    </row>
    <row r="44" spans="1:15" ht="18.75" customHeight="1">
      <c r="A44" s="58" t="s">
        <v>20</v>
      </c>
      <c r="B44" s="37"/>
      <c r="C44" s="37"/>
      <c r="D44" s="475"/>
      <c r="E44" s="368"/>
      <c r="F44" s="368"/>
      <c r="G44" s="39"/>
      <c r="H44" s="53"/>
      <c r="I44" s="368"/>
      <c r="J44" s="368"/>
      <c r="K44" s="39"/>
      <c r="L44" s="53"/>
      <c r="M44" s="368"/>
      <c r="N44" s="368"/>
      <c r="O44" s="39"/>
    </row>
    <row r="45" spans="1:15" ht="15.75" customHeight="1">
      <c r="A45" s="175"/>
      <c r="B45" s="176"/>
      <c r="C45" s="176"/>
      <c r="D45" s="476"/>
      <c r="E45" s="415"/>
      <c r="F45" s="415"/>
      <c r="G45" s="27"/>
      <c r="I45" s="415"/>
      <c r="J45" s="415"/>
      <c r="K45" s="27"/>
      <c r="M45" s="415"/>
      <c r="N45" s="415"/>
      <c r="O45" s="27"/>
    </row>
    <row r="46" spans="1:15" ht="36">
      <c r="A46" s="105" t="s">
        <v>130</v>
      </c>
      <c r="B46" s="99" t="s">
        <v>337</v>
      </c>
      <c r="C46" s="99" t="s">
        <v>44</v>
      </c>
      <c r="D46" s="477" t="s">
        <v>362</v>
      </c>
      <c r="E46" s="442">
        <f>+COUNTA(E47:E51)</f>
        <v>4</v>
      </c>
      <c r="F46" s="441">
        <f>+COUNTIF(G47:G51,"Meta Conseguida")</f>
        <v>4</v>
      </c>
      <c r="G46" s="92" t="str">
        <f>+IF(F46=0,"Ningunha Meta Alcanzada",IF(F46&gt;=E46,"Meta Totalmente Alcanzada",IF(F46&gt;0,"Meta Parcialmente Alcanzada")))</f>
        <v>Meta Totalmente Alcanzada</v>
      </c>
      <c r="H46" s="296"/>
      <c r="I46" s="442">
        <f>+COUNTA(I47:I51)</f>
        <v>5</v>
      </c>
      <c r="J46" s="441">
        <f>+COUNTIF(K47:K51,"Meta Conseguida")</f>
        <v>0</v>
      </c>
      <c r="K46" s="92" t="str">
        <f>+IF(J46=0,"Ningunha Meta Alcanzada",IF(J46&gt;=I46,"Meta Totalmente Alcanzada",IF(J46&gt;0,"Meta Parcialmente Alcanzada")))</f>
        <v>Ningunha Meta Alcanzada</v>
      </c>
      <c r="M46" s="442">
        <f>+COUNTA(M47:M51)</f>
        <v>0</v>
      </c>
      <c r="N46" s="441">
        <f>+COUNTIF(O47:O51,"Meta Conseguida")</f>
        <v>0</v>
      </c>
      <c r="O46" s="92" t="str">
        <f>+IF(N46=0,"Ningunha Meta Alcanzada",IF(N46&gt;=M46,"Meta Totalmente Alcanzada",IF(N46&gt;0,"Meta Parcialmente Alcanzada")))</f>
        <v>Ningunha Meta Alcanzada</v>
      </c>
    </row>
    <row r="47" spans="1:15" ht="82.8">
      <c r="A47" s="59" t="s">
        <v>131</v>
      </c>
      <c r="B47" s="93" t="s">
        <v>208</v>
      </c>
      <c r="C47" s="93" t="s">
        <v>44</v>
      </c>
      <c r="D47" s="478" t="s">
        <v>512</v>
      </c>
      <c r="E47" s="506">
        <v>3</v>
      </c>
      <c r="F47" s="507">
        <v>4.3125</v>
      </c>
      <c r="G47" s="90" t="str">
        <f>+IF(AND(ISBLANK(E47),ISBLANK(F47)),"Introducir Meta e Resultado",IF(ISBLANK(E47),"Introducir Meta",IF(ISBLANK(F47),"Introducir Resultado",IF(F47&gt;=E47,"Meta Conseguida","Meta Non Conseguida"))))</f>
        <v>Meta Conseguida</v>
      </c>
      <c r="H47" s="296"/>
      <c r="I47" s="506">
        <v>3</v>
      </c>
      <c r="J47" s="381"/>
      <c r="K47" s="90" t="str">
        <f>+IF(AND(ISBLANK(I47),ISBLANK(J47)),"Introducir Meta e Resultado",IF(ISBLANK(I47),"Introducir Meta",IF(ISBLANK(J47),"Introducir Resultado",IF(J47&gt;=I47,"Meta Conseguida","Meta Non Conseguida"))))</f>
        <v>Introducir Resultado</v>
      </c>
      <c r="M47" s="380"/>
      <c r="N47" s="381"/>
      <c r="O47" s="90" t="str">
        <f>+IF(AND(ISBLANK(M47),ISBLANK(N47)),"Introducir Meta e Resultado",IF(ISBLANK(M47),"Introducir Meta",IF(ISBLANK(N47),"Introducir Resultado",IF(N47&gt;=M47,"Meta Conseguida","Meta Non Conseguida"))))</f>
        <v>Introducir Meta e Resultado</v>
      </c>
    </row>
    <row r="48" spans="1:15" ht="110.4">
      <c r="A48" s="59" t="s">
        <v>132</v>
      </c>
      <c r="B48" s="93" t="s">
        <v>199</v>
      </c>
      <c r="C48" s="93" t="s">
        <v>44</v>
      </c>
      <c r="D48" s="478" t="s">
        <v>513</v>
      </c>
      <c r="E48" s="508">
        <v>3</v>
      </c>
      <c r="F48" s="507">
        <v>4.5081967213114753</v>
      </c>
      <c r="G48" s="90" t="str">
        <f>+IF(AND(ISBLANK(E48),ISBLANK(F48)),"Introducir Meta e Resultado",IF(ISBLANK(E48),"Introducir Meta",IF(ISBLANK(F48),"Introducir Resultado",IF(F48&gt;=E48,"Meta Conseguida","Meta Non Conseguida"))))</f>
        <v>Meta Conseguida</v>
      </c>
      <c r="H48" s="296"/>
      <c r="I48" s="508">
        <v>3</v>
      </c>
      <c r="J48" s="381"/>
      <c r="K48" s="90" t="str">
        <f>+IF(AND(ISBLANK(I48),ISBLANK(J48)),"Introducir Meta e Resultado",IF(ISBLANK(I48),"Introducir Meta",IF(ISBLANK(J48),"Introducir Resultado",IF(J48&gt;=I48,"Meta Conseguida","Meta Non Conseguida"))))</f>
        <v>Introducir Resultado</v>
      </c>
      <c r="M48" s="417"/>
      <c r="N48" s="381"/>
      <c r="O48" s="90" t="str">
        <f>+IF(AND(ISBLANK(M48),ISBLANK(N48)),"Introducir Meta e Resultado",IF(ISBLANK(M48),"Introducir Meta",IF(ISBLANK(N48),"Introducir Resultado",IF(N48&gt;=M48,"Meta Conseguida","Meta Non Conseguida"))))</f>
        <v>Introducir Meta e Resultado</v>
      </c>
    </row>
    <row r="49" spans="1:15" ht="82.8">
      <c r="A49" s="59" t="s">
        <v>133</v>
      </c>
      <c r="B49" s="93" t="s">
        <v>338</v>
      </c>
      <c r="C49" s="93" t="s">
        <v>44</v>
      </c>
      <c r="D49" s="478" t="s">
        <v>514</v>
      </c>
      <c r="E49" s="508">
        <v>3.5</v>
      </c>
      <c r="F49" s="507">
        <v>3.7027027027027026</v>
      </c>
      <c r="G49" s="90" t="str">
        <f>+IF(AND(ISBLANK(E49),ISBLANK(F49)),"Introducir Meta e Resultado",IF(ISBLANK(E49),"Introducir Meta",IF(ISBLANK(F49),"Introducir Resultado",IF(F49&gt;=E49,"Meta Conseguida","Meta Non Conseguida"))))</f>
        <v>Meta Conseguida</v>
      </c>
      <c r="H49" s="296"/>
      <c r="I49" s="508">
        <v>3.5</v>
      </c>
      <c r="J49" s="381"/>
      <c r="K49" s="90" t="str">
        <f>+IF(AND(ISBLANK(I49),ISBLANK(J49)),"Introducir Meta e Resultado",IF(ISBLANK(I49),"Introducir Meta",IF(ISBLANK(J49),"Introducir Resultado",IF(J49&gt;=I49,"Meta Conseguida","Meta Non Conseguida"))))</f>
        <v>Introducir Resultado</v>
      </c>
      <c r="M49" s="417"/>
      <c r="N49" s="381"/>
      <c r="O49" s="90" t="str">
        <f>+IF(AND(ISBLANK(M49),ISBLANK(N49)),"Introducir Meta e Resultado",IF(ISBLANK(M49),"Introducir Meta",IF(ISBLANK(N49),"Introducir Resultado",IF(N49&gt;=M49,"Meta Conseguida","Meta Non Conseguida"))))</f>
        <v>Introducir Meta e Resultado</v>
      </c>
    </row>
    <row r="50" spans="1:15" ht="110.4">
      <c r="A50" s="59" t="s">
        <v>134</v>
      </c>
      <c r="B50" s="93" t="s">
        <v>389</v>
      </c>
      <c r="C50" s="93" t="s">
        <v>44</v>
      </c>
      <c r="D50" s="479" t="s">
        <v>515</v>
      </c>
      <c r="E50" s="508"/>
      <c r="F50" s="507">
        <v>3.8</v>
      </c>
      <c r="G50" s="90" t="str">
        <f>+IF(AND(ISBLANK(E50),ISBLANK(F50)),"Introducir Meta e Resultado",IF(ISBLANK(E50),"Introducir Meta",IF(ISBLANK(F50),"Introducir Resultado",IF(F50&gt;=E50,"Meta Conseguida","Meta Non Conseguida"))))</f>
        <v>Introducir Meta</v>
      </c>
      <c r="H50" s="296"/>
      <c r="I50" s="417">
        <v>3.5</v>
      </c>
      <c r="J50" s="381"/>
      <c r="K50" s="90" t="str">
        <f>+IF(AND(ISBLANK(I50),ISBLANK(J50)),"Introducir Meta e Resultado",IF(ISBLANK(I50),"Introducir Meta",IF(ISBLANK(J50),"Introducir Resultado",IF(J50&gt;=I50,"Meta Conseguida","Meta Non Conseguida"))))</f>
        <v>Introducir Resultado</v>
      </c>
      <c r="M50" s="417"/>
      <c r="N50" s="381"/>
      <c r="O50" s="90" t="str">
        <f>+IF(AND(ISBLANK(M50),ISBLANK(N50)),"Introducir Meta e Resultado",IF(ISBLANK(M50),"Introducir Meta",IF(ISBLANK(N50),"Introducir Resultado",IF(N50&gt;=M50,"Meta Conseguida","Meta Non Conseguida"))))</f>
        <v>Introducir Meta e Resultado</v>
      </c>
    </row>
    <row r="51" spans="1:15" ht="82.8">
      <c r="A51" s="60" t="s">
        <v>498</v>
      </c>
      <c r="B51" s="94" t="s">
        <v>499</v>
      </c>
      <c r="C51" s="94" t="s">
        <v>44</v>
      </c>
      <c r="D51" s="479" t="s">
        <v>516</v>
      </c>
      <c r="E51" s="509">
        <v>3</v>
      </c>
      <c r="F51" s="511" t="s">
        <v>165</v>
      </c>
      <c r="G51" s="91" t="str">
        <f>+IF(AND(ISBLANK(E51),ISBLANK(F51)),"Introducir Meta e Resultado",IF(ISBLANK(E51),"Introducir Meta",IF(ISBLANK(F51),"Introducir Resultado",IF(F51&gt;=E51,"Meta Conseguida","Meta Non Conseguida"))))</f>
        <v>Meta Conseguida</v>
      </c>
      <c r="H51" s="296"/>
      <c r="I51" s="418">
        <v>3.5</v>
      </c>
      <c r="J51" s="384"/>
      <c r="K51" s="91" t="str">
        <f>+IF(AND(ISBLANK(I51),ISBLANK(J51)),"Introducir Meta e Resultado",IF(ISBLANK(I51),"Introducir Meta",IF(ISBLANK(J51),"Introducir Resultado",IF(J51&gt;=I51,"Meta Conseguida","Meta Non Conseguida"))))</f>
        <v>Introducir Resultado</v>
      </c>
      <c r="M51" s="418"/>
      <c r="N51" s="384"/>
      <c r="O51" s="91" t="str">
        <f>+IF(AND(ISBLANK(M51),ISBLANK(N51)),"Introducir Meta e Resultado",IF(ISBLANK(M51),"Introducir Meta",IF(ISBLANK(N51),"Introducir Resultado",IF(N51&gt;=M51,"Meta Conseguida","Meta Non Conseguida"))))</f>
        <v>Introducir Meta e Resultado</v>
      </c>
    </row>
    <row r="52" spans="1:15" ht="55.2">
      <c r="A52" s="106" t="s">
        <v>97</v>
      </c>
      <c r="B52" s="107" t="s">
        <v>40</v>
      </c>
      <c r="C52" s="107" t="s">
        <v>148</v>
      </c>
      <c r="D52" s="472" t="s">
        <v>517</v>
      </c>
      <c r="E52" s="514">
        <v>0.15</v>
      </c>
      <c r="F52" s="515">
        <v>0.31818181818181801</v>
      </c>
      <c r="G52" s="95" t="str">
        <f>+IF(AND(ISBLANK(E52),ISBLANK(F52)),"Introducir Meta e Resultado",IF(ISBLANK(E52),"Introducir Meta",IF(ISBLANK(F52),"Introducir Resultado",IF(F52&lt;=E52,"Meta Conseguida","Meta Non Conseguida"))))</f>
        <v>Meta Non Conseguida</v>
      </c>
      <c r="H52" s="296"/>
      <c r="I52" s="419">
        <v>0.15</v>
      </c>
      <c r="J52" s="365"/>
      <c r="K52" s="95" t="str">
        <f>+IF(AND(ISBLANK(I52),ISBLANK(J52)),"Introducir Meta e Resultado",IF(ISBLANK(I52),"Introducir Meta",IF(ISBLANK(J52),"Introducir Resultado",IF(J52&lt;=I52,"Meta Conseguida","Meta Non Conseguida"))))</f>
        <v>Introducir Resultado</v>
      </c>
      <c r="M52" s="419"/>
      <c r="N52" s="365"/>
      <c r="O52" s="95" t="str">
        <f>+IF(AND(ISBLANK(M52),ISBLANK(N52)),"Introducir Meta e Resultado",IF(ISBLANK(M52),"Introducir Meta",IF(ISBLANK(N52),"Introducir Resultado",IF(N52&lt;=M52,"Meta Conseguida","Meta Non Conseguida"))))</f>
        <v>Introducir Meta e Resultado</v>
      </c>
    </row>
    <row r="53" spans="1:15" ht="55.2">
      <c r="A53" s="106" t="s">
        <v>98</v>
      </c>
      <c r="B53" s="107" t="s">
        <v>41</v>
      </c>
      <c r="C53" s="107" t="s">
        <v>148</v>
      </c>
      <c r="D53" s="472" t="s">
        <v>518</v>
      </c>
      <c r="E53" s="514"/>
      <c r="F53" s="515">
        <v>4.5454545454545497E-2</v>
      </c>
      <c r="G53" s="95" t="str">
        <f>+IF(AND(ISBLANK(E53),ISBLANK(F53)),"Introducir Meta e Resultado",IF(ISBLANK(E53),"Introducir Meta",IF(ISBLANK(F53),"Introducir Resultado",IF(F53&lt;=E53,"Meta Conseguida","Meta Non Conseguida"))))</f>
        <v>Introducir Meta</v>
      </c>
      <c r="H53" s="296"/>
      <c r="I53" s="419">
        <v>0.03</v>
      </c>
      <c r="J53" s="365"/>
      <c r="K53" s="95" t="str">
        <f>+IF(AND(ISBLANK(I53),ISBLANK(J53)),"Introducir Meta e Resultado",IF(ISBLANK(I53),"Introducir Meta",IF(ISBLANK(J53),"Introducir Resultado",IF(J53&lt;=I53,"Meta Conseguida","Meta Non Conseguida"))))</f>
        <v>Introducir Resultado</v>
      </c>
      <c r="M53" s="419"/>
      <c r="N53" s="365"/>
      <c r="O53" s="95" t="str">
        <f>+IF(AND(ISBLANK(M53),ISBLANK(N53)),"Introducir Meta e Resultado",IF(ISBLANK(M53),"Introducir Meta",IF(ISBLANK(N53),"Introducir Resultado",IF(N53&lt;=M53,"Meta Conseguida","Meta Non Conseguida"))))</f>
        <v>Introducir Meta e Resultado</v>
      </c>
    </row>
    <row r="54" spans="1:15" ht="36">
      <c r="A54" s="105" t="s">
        <v>99</v>
      </c>
      <c r="B54" s="99" t="s">
        <v>21</v>
      </c>
      <c r="C54" s="99" t="s">
        <v>22</v>
      </c>
      <c r="D54" s="477" t="s">
        <v>363</v>
      </c>
      <c r="E54" s="516">
        <f>+COUNTA(E55:E58)</f>
        <v>2</v>
      </c>
      <c r="F54" s="517">
        <f>+COUNTIF(G55:G58,"Meta Conseguida")</f>
        <v>2</v>
      </c>
      <c r="G54" s="89" t="str">
        <f>+IF(F54=0,"Ningunha Meta Alcanzada",IF(F54&gt;=E54,"Meta Totalmente Alcanzada",IF(F54&gt;0,"Meta Parcialmente Alcanzada")))</f>
        <v>Meta Totalmente Alcanzada</v>
      </c>
      <c r="H54" s="296"/>
      <c r="I54" s="442">
        <f>+COUNTA(I55:I58)</f>
        <v>4</v>
      </c>
      <c r="J54" s="441">
        <f>+COUNTIF(K55:K58,"Meta Conseguida")</f>
        <v>0</v>
      </c>
      <c r="K54" s="89" t="str">
        <f>+IF(J54=0,"Ningunha Meta Alcanzada",IF(J54&gt;=I54,"Meta Totalmente Alcanzada",IF(J54&gt;0,"Meta Parcialmente Alcanzada")))</f>
        <v>Ningunha Meta Alcanzada</v>
      </c>
      <c r="M54" s="442">
        <f>+COUNTA(M55:M58)</f>
        <v>0</v>
      </c>
      <c r="N54" s="441">
        <f>+COUNTIF(O55:O58,"Meta Conseguida")</f>
        <v>0</v>
      </c>
      <c r="O54" s="89" t="str">
        <f>+IF(N54=0,"Ningunha Meta Alcanzada",IF(N54&gt;=M54,"Meta Totalmente Alcanzada",IF(N54&gt;0,"Meta Parcialmente Alcanzada")))</f>
        <v>Ningunha Meta Alcanzada</v>
      </c>
    </row>
    <row r="55" spans="1:15" ht="82.8">
      <c r="A55" s="59" t="s">
        <v>113</v>
      </c>
      <c r="B55" s="93" t="s">
        <v>207</v>
      </c>
      <c r="C55" s="93" t="s">
        <v>22</v>
      </c>
      <c r="D55" s="478" t="s">
        <v>519</v>
      </c>
      <c r="E55" s="506">
        <v>3.5</v>
      </c>
      <c r="F55" s="507">
        <v>4.583333333333333</v>
      </c>
      <c r="G55" s="90" t="str">
        <f t="shared" ref="G55:G63" si="1">+IF(AND(ISBLANK(E55),ISBLANK(F55)),"Introducir Meta e Resultado",IF(ISBLANK(E55),"Introducir Meta",IF(ISBLANK(F55),"Introducir Resultado",IF(F55&gt;=E55,"Meta Conseguida","Meta Non Conseguida"))))</f>
        <v>Meta Conseguida</v>
      </c>
      <c r="H55" s="296"/>
      <c r="I55" s="506">
        <v>3.5</v>
      </c>
      <c r="J55" s="381"/>
      <c r="K55" s="90" t="str">
        <f>+IF(AND(ISBLANK(I55),ISBLANK(J55)),"Introducir Meta e Resultado",IF(ISBLANK(I55),"Introducir Meta",IF(ISBLANK(J55),"Introducir Resultado",IF(J55&gt;=I55,"Meta Conseguida","Meta Non Conseguida"))))</f>
        <v>Introducir Resultado</v>
      </c>
      <c r="M55" s="420"/>
      <c r="N55" s="381"/>
      <c r="O55" s="90" t="str">
        <f>+IF(AND(ISBLANK(M55),ISBLANK(N55)),"Introducir Meta e Resultado",IF(ISBLANK(M55),"Introducir Meta",IF(ISBLANK(N55),"Introducir Resultado",IF(N55&gt;=M55,"Meta Conseguida","Meta Non Conseguida"))))</f>
        <v>Introducir Meta e Resultado</v>
      </c>
    </row>
    <row r="56" spans="1:15" ht="110.4">
      <c r="A56" s="59" t="s">
        <v>114</v>
      </c>
      <c r="B56" s="93" t="s">
        <v>198</v>
      </c>
      <c r="C56" s="93" t="s">
        <v>22</v>
      </c>
      <c r="D56" s="478" t="s">
        <v>520</v>
      </c>
      <c r="E56" s="506">
        <v>4</v>
      </c>
      <c r="F56" s="507">
        <v>4.615384615384615</v>
      </c>
      <c r="G56" s="90" t="str">
        <f t="shared" si="1"/>
        <v>Meta Conseguida</v>
      </c>
      <c r="H56" s="296"/>
      <c r="I56" s="506">
        <v>4</v>
      </c>
      <c r="J56" s="381"/>
      <c r="K56" s="90" t="str">
        <f>+IF(AND(ISBLANK(I56),ISBLANK(J56)),"Introducir Meta e Resultado",IF(ISBLANK(I56),"Introducir Meta",IF(ISBLANK(J56),"Introducir Resultado",IF(J56&gt;=I56,"Meta Conseguida","Meta Non Conseguida"))))</f>
        <v>Introducir Resultado</v>
      </c>
      <c r="M56" s="420"/>
      <c r="N56" s="381"/>
      <c r="O56" s="90" t="str">
        <f>+IF(AND(ISBLANK(M56),ISBLANK(N56)),"Introducir Meta e Resultado",IF(ISBLANK(M56),"Introducir Meta",IF(ISBLANK(N56),"Introducir Resultado",IF(N56&gt;=M56,"Meta Conseguida","Meta Non Conseguida"))))</f>
        <v>Introducir Meta e Resultado</v>
      </c>
    </row>
    <row r="57" spans="1:15" ht="82.8">
      <c r="A57" s="59" t="s">
        <v>115</v>
      </c>
      <c r="B57" s="93" t="s">
        <v>201</v>
      </c>
      <c r="C57" s="93" t="s">
        <v>22</v>
      </c>
      <c r="D57" s="478" t="s">
        <v>521</v>
      </c>
      <c r="E57" s="508"/>
      <c r="F57" s="507">
        <v>4</v>
      </c>
      <c r="G57" s="90" t="str">
        <f t="shared" si="1"/>
        <v>Introducir Meta</v>
      </c>
      <c r="H57" s="296"/>
      <c r="I57" s="421">
        <v>3.5</v>
      </c>
      <c r="J57" s="381"/>
      <c r="K57" s="90" t="str">
        <f>+IF(AND(ISBLANK(I57),ISBLANK(J57)),"Introducir Meta e Resultado",IF(ISBLANK(I57),"Introducir Meta",IF(ISBLANK(J57),"Introducir Resultado",IF(J57&gt;=I57,"Meta Conseguida","Meta Non Conseguida"))))</f>
        <v>Introducir Resultado</v>
      </c>
      <c r="M57" s="421"/>
      <c r="N57" s="381"/>
      <c r="O57" s="90" t="str">
        <f>+IF(AND(ISBLANK(M57),ISBLANK(N57)),"Introducir Meta e Resultado",IF(ISBLANK(M57),"Introducir Meta",IF(ISBLANK(N57),"Introducir Resultado",IF(N57&gt;=M57,"Meta Conseguida","Meta Non Conseguida"))))</f>
        <v>Introducir Meta e Resultado</v>
      </c>
    </row>
    <row r="58" spans="1:15" ht="110.4">
      <c r="A58" s="60" t="s">
        <v>339</v>
      </c>
      <c r="B58" s="93" t="s">
        <v>390</v>
      </c>
      <c r="C58" s="94" t="s">
        <v>22</v>
      </c>
      <c r="D58" s="478" t="s">
        <v>522</v>
      </c>
      <c r="E58" s="509"/>
      <c r="F58" s="507">
        <v>3.75</v>
      </c>
      <c r="G58" s="91" t="str">
        <f t="shared" si="1"/>
        <v>Introducir Meta</v>
      </c>
      <c r="H58" s="296"/>
      <c r="I58" s="422">
        <v>3.5</v>
      </c>
      <c r="J58" s="381"/>
      <c r="K58" s="91" t="str">
        <f>+IF(AND(ISBLANK(I58),ISBLANK(J58)),"Introducir Meta e Resultado",IF(ISBLANK(I58),"Introducir Meta",IF(ISBLANK(J58),"Introducir Resultado",IF(J58&gt;=I58,"Meta Conseguida","Meta Non Conseguida"))))</f>
        <v>Introducir Resultado</v>
      </c>
      <c r="M58" s="422"/>
      <c r="N58" s="381"/>
      <c r="O58" s="91" t="str">
        <f>+IF(AND(ISBLANK(M58),ISBLANK(N58)),"Introducir Meta e Resultado",IF(ISBLANK(M58),"Introducir Meta",IF(ISBLANK(N58),"Introducir Resultado",IF(N58&gt;=M58,"Meta Conseguida","Meta Non Conseguida"))))</f>
        <v>Introducir Meta e Resultado</v>
      </c>
    </row>
    <row r="59" spans="1:15" ht="36">
      <c r="A59" s="105" t="s">
        <v>100</v>
      </c>
      <c r="B59" s="99" t="s">
        <v>340</v>
      </c>
      <c r="C59" s="99" t="s">
        <v>23</v>
      </c>
      <c r="D59" s="477" t="s">
        <v>391</v>
      </c>
      <c r="E59" s="518">
        <f>+COUNTA(E60:E63)</f>
        <v>2</v>
      </c>
      <c r="F59" s="517">
        <f>+COUNTIF(G60:G63,"Meta Conseguida")</f>
        <v>2</v>
      </c>
      <c r="G59" s="92" t="str">
        <f>+IF(F59=0,"Ningunha Meta Alcanzada",IF(F59=E59,"Meta Totalmente Alcanzada",IF(F59&gt;0,"Meta Parcialmente Alcanzada")))</f>
        <v>Meta Totalmente Alcanzada</v>
      </c>
      <c r="H59" s="444"/>
      <c r="I59" s="443">
        <f>+COUNTA(I60:I63)</f>
        <v>4</v>
      </c>
      <c r="J59" s="441">
        <f>+COUNTIF(K60:K63,"Meta Conseguida")</f>
        <v>0</v>
      </c>
      <c r="K59" s="92" t="str">
        <f>+IF(J59=0,"Ningunha Meta Alcanzada",IF(J59=I59,"Meta Totalmente Alcanzada",IF(J59&gt;0,"Meta Parcialmente Alcanzada")))</f>
        <v>Ningunha Meta Alcanzada</v>
      </c>
      <c r="M59" s="443">
        <f>+COUNTA(M60:M63)</f>
        <v>0</v>
      </c>
      <c r="N59" s="441">
        <f>+COUNTIF(O60:O63,"Meta Conseguida")</f>
        <v>0</v>
      </c>
      <c r="O59" s="92" t="str">
        <f>+IF(N59=0,"Ningunha Meta Alcanzada",IF(N59=M59,"Meta Totalmente Alcanzada",IF(N59&gt;0,"Meta Parcialmente Alcanzada")))</f>
        <v>Ningunha Meta Alcanzada</v>
      </c>
    </row>
    <row r="60" spans="1:15" ht="82.8">
      <c r="A60" s="59" t="s">
        <v>116</v>
      </c>
      <c r="B60" s="93" t="s">
        <v>206</v>
      </c>
      <c r="C60" s="93" t="s">
        <v>23</v>
      </c>
      <c r="D60" s="478" t="s">
        <v>523</v>
      </c>
      <c r="E60" s="506">
        <v>3.5</v>
      </c>
      <c r="F60" s="507">
        <v>3.5</v>
      </c>
      <c r="G60" s="90" t="str">
        <f t="shared" si="1"/>
        <v>Meta Conseguida</v>
      </c>
      <c r="H60" s="296"/>
      <c r="I60" s="506">
        <v>3.5</v>
      </c>
      <c r="J60" s="423"/>
      <c r="K60" s="90" t="str">
        <f>+IF(AND(ISBLANK(I60),ISBLANK(J60)),"Introducir Meta e Resultado",IF(ISBLANK(I60),"Introducir Meta",IF(ISBLANK(J60),"Introducir Resultado",IF(J60&gt;=I60,"Meta Conseguida","Meta Non Conseguida"))))</f>
        <v>Introducir Resultado</v>
      </c>
      <c r="M60" s="420"/>
      <c r="N60" s="423"/>
      <c r="O60" s="90" t="str">
        <f>+IF(AND(ISBLANK(M60),ISBLANK(N60)),"Introducir Meta e Resultado",IF(ISBLANK(M60),"Introducir Meta",IF(ISBLANK(N60),"Introducir Resultado",IF(N60&gt;=M60,"Meta Conseguida","Meta Non Conseguida"))))</f>
        <v>Introducir Meta e Resultado</v>
      </c>
    </row>
    <row r="61" spans="1:15" ht="82.8">
      <c r="A61" s="59" t="s">
        <v>117</v>
      </c>
      <c r="B61" s="93" t="s">
        <v>376</v>
      </c>
      <c r="C61" s="93" t="s">
        <v>23</v>
      </c>
      <c r="D61" s="478" t="s">
        <v>524</v>
      </c>
      <c r="E61" s="506">
        <v>3.7</v>
      </c>
      <c r="F61" s="507">
        <v>4.615384615384615</v>
      </c>
      <c r="G61" s="90" t="str">
        <f t="shared" si="1"/>
        <v>Meta Conseguida</v>
      </c>
      <c r="H61" s="296"/>
      <c r="I61" s="506">
        <v>3.7</v>
      </c>
      <c r="J61" s="423"/>
      <c r="K61" s="90" t="str">
        <f>+IF(AND(ISBLANK(I61),ISBLANK(J61)),"Introducir Meta e Resultado",IF(ISBLANK(I61),"Introducir Meta",IF(ISBLANK(J61),"Introducir Resultado",IF(J61&gt;=I61,"Meta Conseguida","Meta Non Conseguida"))))</f>
        <v>Introducir Resultado</v>
      </c>
      <c r="M61" s="420"/>
      <c r="N61" s="423"/>
      <c r="O61" s="90" t="str">
        <f>+IF(AND(ISBLANK(M61),ISBLANK(N61)),"Introducir Meta e Resultado",IF(ISBLANK(M61),"Introducir Meta",IF(ISBLANK(N61),"Introducir Resultado",IF(N61&gt;=M61,"Meta Conseguida","Meta Non Conseguida"))))</f>
        <v>Introducir Meta e Resultado</v>
      </c>
    </row>
    <row r="62" spans="1:15" ht="82.8">
      <c r="A62" s="59" t="s">
        <v>342</v>
      </c>
      <c r="B62" s="93" t="s">
        <v>341</v>
      </c>
      <c r="C62" s="93" t="s">
        <v>23</v>
      </c>
      <c r="D62" s="478" t="s">
        <v>525</v>
      </c>
      <c r="E62" s="506"/>
      <c r="F62" s="507">
        <v>4.25</v>
      </c>
      <c r="G62" s="90" t="str">
        <f t="shared" si="1"/>
        <v>Introducir Meta</v>
      </c>
      <c r="H62" s="296"/>
      <c r="I62" s="420">
        <v>3.5</v>
      </c>
      <c r="J62" s="423"/>
      <c r="K62" s="90" t="str">
        <f>+IF(AND(ISBLANK(I62),ISBLANK(J62)),"Introducir Meta e Resultado",IF(ISBLANK(I62),"Introducir Meta",IF(ISBLANK(J62),"Introducir Resultado",IF(J62&gt;=I62,"Meta Conseguida","Meta Non Conseguida"))))</f>
        <v>Introducir Resultado</v>
      </c>
      <c r="M62" s="420"/>
      <c r="N62" s="423"/>
      <c r="O62" s="90" t="str">
        <f>+IF(AND(ISBLANK(M62),ISBLANK(N62)),"Introducir Meta e Resultado",IF(ISBLANK(M62),"Introducir Meta",IF(ISBLANK(N62),"Introducir Resultado",IF(N62&gt;=M62,"Meta Conseguida","Meta Non Conseguida"))))</f>
        <v>Introducir Meta e Resultado</v>
      </c>
    </row>
    <row r="63" spans="1:15" ht="82.8">
      <c r="A63" s="60" t="s">
        <v>377</v>
      </c>
      <c r="B63" s="93" t="s">
        <v>343</v>
      </c>
      <c r="C63" s="94" t="s">
        <v>23</v>
      </c>
      <c r="D63" s="479" t="s">
        <v>526</v>
      </c>
      <c r="E63" s="506"/>
      <c r="F63" s="507">
        <v>3.5</v>
      </c>
      <c r="G63" s="91" t="str">
        <f t="shared" si="1"/>
        <v>Introducir Meta</v>
      </c>
      <c r="H63" s="296"/>
      <c r="I63" s="420">
        <v>3.5</v>
      </c>
      <c r="J63" s="423"/>
      <c r="K63" s="91" t="str">
        <f>+IF(AND(ISBLANK(I63),ISBLANK(J63)),"Introducir Meta e Resultado",IF(ISBLANK(I63),"Introducir Meta",IF(ISBLANK(J63),"Introducir Resultado",IF(J63&gt;=I63,"Meta Conseguida","Meta Non Conseguida"))))</f>
        <v>Introducir Resultado</v>
      </c>
      <c r="M63" s="420"/>
      <c r="N63" s="423"/>
      <c r="O63" s="91" t="str">
        <f>+IF(AND(ISBLANK(M63),ISBLANK(N63)),"Introducir Meta e Resultado",IF(ISBLANK(M63),"Introducir Meta",IF(ISBLANK(N63),"Introducir Resultado",IF(N63&gt;=M63,"Meta Conseguida","Meta Non Conseguida"))))</f>
        <v>Introducir Meta e Resultado</v>
      </c>
    </row>
    <row r="64" spans="1:15" ht="41.4">
      <c r="A64" s="106" t="s">
        <v>152</v>
      </c>
      <c r="B64" s="107" t="s">
        <v>226</v>
      </c>
      <c r="C64" s="98" t="s">
        <v>24</v>
      </c>
      <c r="D64" s="463" t="s">
        <v>344</v>
      </c>
      <c r="E64" s="519"/>
      <c r="F64" s="515"/>
      <c r="G64" s="89" t="str">
        <f>+IF(AND(ISBLANK(E64),ISBLANK(F64)),"Introducir Meta e Resultado",IF(ISBLANK(E64),"Introducir Meta",IF(ISBLANK(F64),"Introducir Resultado",IF(F64&gt;=E64,"Meta Conseguida","Meta Non Conseguida"))))</f>
        <v>Introducir Meta e Resultado</v>
      </c>
      <c r="H64" s="298"/>
      <c r="I64" s="385">
        <v>0.95</v>
      </c>
      <c r="J64" s="365"/>
      <c r="K64" s="89" t="str">
        <f>+IF(AND(ISBLANK(I64),ISBLANK(J64)),"Introducir Meta e Resultado",IF(ISBLANK(I64),"Introducir Meta",IF(ISBLANK(J64),"Introducir Resultado",IF(J64&gt;=I64,"Meta Conseguida","Meta Non Conseguida"))))</f>
        <v>Introducir Resultado</v>
      </c>
      <c r="L64" s="3"/>
      <c r="M64" s="385"/>
      <c r="N64" s="365"/>
      <c r="O64" s="89" t="str">
        <f>+IF(AND(ISBLANK(M64),ISBLANK(N64)),"Introducir Meta e Resultado",IF(ISBLANK(M64),"Introducir Meta",IF(ISBLANK(N64),"Introducir Resultado",IF(N64&gt;=M64,"Meta Conseguida","Meta Non Conseguida"))))</f>
        <v>Introducir Meta e Resultado</v>
      </c>
    </row>
    <row r="65" spans="1:15" ht="36">
      <c r="A65" s="105" t="s">
        <v>101</v>
      </c>
      <c r="B65" s="99" t="s">
        <v>25</v>
      </c>
      <c r="C65" s="99" t="s">
        <v>162</v>
      </c>
      <c r="D65" s="477" t="s">
        <v>364</v>
      </c>
      <c r="E65" s="516">
        <f>+COUNTA(E66:E69)</f>
        <v>0</v>
      </c>
      <c r="F65" s="517">
        <f>+COUNTIF(G66:G69,"Meta Conseguida")</f>
        <v>0</v>
      </c>
      <c r="G65" s="92" t="str">
        <f>+IF(F65=0,"Ningunha Meta Alcanzada",IF(F65=E65,"Meta Totalmente Alcanzada",IF(F65&gt;0,"Meta Parcialmente Alcanzada")))</f>
        <v>Ningunha Meta Alcanzada</v>
      </c>
      <c r="H65" s="296"/>
      <c r="I65" s="442">
        <f>+COUNTA(I66:I69)</f>
        <v>4</v>
      </c>
      <c r="J65" s="441">
        <f>+COUNTIF(K66:K69,"Meta Conseguida")</f>
        <v>0</v>
      </c>
      <c r="K65" s="92" t="str">
        <f>+IF(J65=0,"Ningunha Meta Alcanzada",IF(J65=I65,"Meta Totalmente Alcanzada",IF(J65&gt;0,"Meta Parcialmente Alcanzada")))</f>
        <v>Ningunha Meta Alcanzada</v>
      </c>
      <c r="M65" s="442">
        <f>+COUNTA(M66:M69)</f>
        <v>0</v>
      </c>
      <c r="N65" s="441">
        <f>+COUNTIF(O66:O69,"Meta Conseguida")</f>
        <v>0</v>
      </c>
      <c r="O65" s="92" t="str">
        <f>+IF(N65=0,"Ningunha Meta Alcanzada",IF(N65=M65,"Meta Totalmente Alcanzada",IF(N65&gt;0,"Meta Parcialmente Alcanzada")))</f>
        <v>Ningunha Meta Alcanzada</v>
      </c>
    </row>
    <row r="66" spans="1:15" ht="96.6">
      <c r="A66" s="59" t="s">
        <v>118</v>
      </c>
      <c r="B66" s="93" t="s">
        <v>205</v>
      </c>
      <c r="C66" s="93" t="s">
        <v>162</v>
      </c>
      <c r="D66" s="478" t="s">
        <v>527</v>
      </c>
      <c r="E66" s="506"/>
      <c r="F66" s="507">
        <v>4.416666666666667</v>
      </c>
      <c r="G66" s="90" t="str">
        <f>+IF(AND(ISBLANK(E66),ISBLANK(F66)),"Introducir Meta e Resultado",IF(ISBLANK(E66),"Introducir Meta",IF(ISBLANK(F66),"Introducir Resultado",IF(F66&gt;=E66,"Meta Conseguida","Meta Non Conseguida"))))</f>
        <v>Introducir Meta</v>
      </c>
      <c r="H66" s="296"/>
      <c r="I66" s="506">
        <v>3.5</v>
      </c>
      <c r="J66" s="507"/>
      <c r="K66" s="90" t="str">
        <f>+IF(AND(ISBLANK(I66),ISBLANK(J66)),"Introducir Meta e Resultado",IF(ISBLANK(I66),"Introducir Meta",IF(ISBLANK(J66),"Introducir Resultado",IF(J66&gt;=I66,"Meta Conseguida","Meta Non Conseguida"))))</f>
        <v>Introducir Resultado</v>
      </c>
      <c r="M66" s="506"/>
      <c r="N66" s="507"/>
      <c r="O66" s="90" t="str">
        <f>+IF(AND(ISBLANK(M66),ISBLANK(N66)),"Introducir Meta e Resultado",IF(ISBLANK(M66),"Introducir Meta",IF(ISBLANK(N66),"Introducir Resultado",IF(N66&gt;=M66,"Meta Conseguida","Meta Non Conseguida"))))</f>
        <v>Introducir Meta e Resultado</v>
      </c>
    </row>
    <row r="67" spans="1:15" ht="49.5" customHeight="1">
      <c r="A67" s="59" t="s">
        <v>119</v>
      </c>
      <c r="B67" s="93" t="s">
        <v>202</v>
      </c>
      <c r="C67" s="93" t="s">
        <v>162</v>
      </c>
      <c r="D67" s="478" t="s">
        <v>528</v>
      </c>
      <c r="E67" s="506"/>
      <c r="F67" s="507">
        <v>4.583333333333333</v>
      </c>
      <c r="G67" s="90" t="str">
        <f>+IF(AND(ISBLANK(E67),ISBLANK(F67)),"Introducir Meta e Resultado",IF(ISBLANK(E67),"Introducir Meta",IF(ISBLANK(F67),"Introducir Resultado",IF(F67&gt;=E67,"Meta Conseguida","Meta Non Conseguida"))))</f>
        <v>Introducir Meta</v>
      </c>
      <c r="H67" s="296"/>
      <c r="I67" s="506">
        <v>4</v>
      </c>
      <c r="J67" s="507"/>
      <c r="K67" s="90" t="str">
        <f>+IF(AND(ISBLANK(I67),ISBLANK(J67)),"Introducir Meta e Resultado",IF(ISBLANK(I67),"Introducir Meta",IF(ISBLANK(J67),"Introducir Resultado",IF(J67&gt;=I67,"Meta Conseguida","Meta Non Conseguida"))))</f>
        <v>Introducir Resultado</v>
      </c>
      <c r="M67" s="506"/>
      <c r="N67" s="507"/>
      <c r="O67" s="90" t="str">
        <f>+IF(AND(ISBLANK(M67),ISBLANK(N67)),"Introducir Meta e Resultado",IF(ISBLANK(M67),"Introducir Meta",IF(ISBLANK(N67),"Introducir Resultado",IF(N67&gt;=M67,"Meta Conseguida","Meta Non Conseguida"))))</f>
        <v>Introducir Meta e Resultado</v>
      </c>
    </row>
    <row r="68" spans="1:15" ht="96.6">
      <c r="A68" s="59" t="s">
        <v>120</v>
      </c>
      <c r="B68" s="93" t="s">
        <v>203</v>
      </c>
      <c r="C68" s="93" t="s">
        <v>162</v>
      </c>
      <c r="D68" s="478" t="s">
        <v>529</v>
      </c>
      <c r="E68" s="506"/>
      <c r="F68" s="507">
        <v>3.75</v>
      </c>
      <c r="G68" s="90" t="str">
        <f>+IF(AND(ISBLANK(E68),ISBLANK(F68)),"Introducir Meta e Resultado",IF(ISBLANK(E68),"Introducir Meta",IF(ISBLANK(F68),"Introducir Resultado",IF(F68&gt;=E68,"Meta Conseguida","Meta Non Conseguida"))))</f>
        <v>Introducir Meta</v>
      </c>
      <c r="H68" s="296"/>
      <c r="I68" s="506">
        <v>3.5</v>
      </c>
      <c r="J68" s="507"/>
      <c r="K68" s="90" t="str">
        <f>+IF(AND(ISBLANK(I68),ISBLANK(J68)),"Introducir Meta e Resultado",IF(ISBLANK(I68),"Introducir Meta",IF(ISBLANK(J68),"Introducir Resultado",IF(J68&gt;=I68,"Meta Conseguida","Meta Non Conseguida"))))</f>
        <v>Introducir Resultado</v>
      </c>
      <c r="M68" s="506"/>
      <c r="N68" s="507"/>
      <c r="O68" s="90" t="str">
        <f>+IF(AND(ISBLANK(M68),ISBLANK(N68)),"Introducir Meta e Resultado",IF(ISBLANK(M68),"Introducir Meta",IF(ISBLANK(N68),"Introducir Resultado",IF(N68&gt;=M68,"Meta Conseguida","Meta Non Conseguida"))))</f>
        <v>Introducir Meta e Resultado</v>
      </c>
    </row>
    <row r="69" spans="1:15" ht="110.4">
      <c r="A69" s="60" t="s">
        <v>121</v>
      </c>
      <c r="B69" s="94" t="s">
        <v>392</v>
      </c>
      <c r="C69" s="94" t="s">
        <v>162</v>
      </c>
      <c r="D69" s="478" t="s">
        <v>530</v>
      </c>
      <c r="E69" s="506"/>
      <c r="F69" s="507">
        <v>3.8333333333333335</v>
      </c>
      <c r="G69" s="90" t="str">
        <f>+IF(AND(ISBLANK(E69),ISBLANK(F69)),"Introducir Meta e Resultado",IF(ISBLANK(E69),"Introducir Meta",IF(ISBLANK(F69),"Introducir Resultado",IF(F69&gt;=E69,"Meta Conseguida","Meta Non Conseguida"))))</f>
        <v>Introducir Meta</v>
      </c>
      <c r="H69" s="296"/>
      <c r="I69" s="506">
        <v>3.5</v>
      </c>
      <c r="J69" s="507"/>
      <c r="K69" s="90" t="str">
        <f>+IF(AND(ISBLANK(I69),ISBLANK(J69)),"Introducir Meta e Resultado",IF(ISBLANK(I69),"Introducir Meta",IF(ISBLANK(J69),"Introducir Resultado",IF(J69&gt;=I69,"Meta Conseguida","Meta Non Conseguida"))))</f>
        <v>Introducir Resultado</v>
      </c>
      <c r="M69" s="506"/>
      <c r="N69" s="507"/>
      <c r="O69" s="90" t="str">
        <f>+IF(AND(ISBLANK(M69),ISBLANK(N69)),"Introducir Meta e Resultado",IF(ISBLANK(M69),"Introducir Meta",IF(ISBLANK(N69),"Introducir Resultado",IF(N69&gt;=M69,"Meta Conseguida","Meta Non Conseguida"))))</f>
        <v>Introducir Meta e Resultado</v>
      </c>
    </row>
    <row r="70" spans="1:15" ht="27.6">
      <c r="A70" s="106" t="s">
        <v>105</v>
      </c>
      <c r="B70" s="107" t="s">
        <v>327</v>
      </c>
      <c r="C70" s="107" t="s">
        <v>29</v>
      </c>
      <c r="D70" s="472" t="s">
        <v>328</v>
      </c>
      <c r="E70" s="411" t="s">
        <v>165</v>
      </c>
      <c r="F70" s="424">
        <v>1</v>
      </c>
      <c r="G70" s="95" t="str">
        <f>+IF(ISBLANK(F70),"Introducir Resultado","Indicador Completado")</f>
        <v>Indicador Completado</v>
      </c>
      <c r="H70" s="3"/>
      <c r="I70" s="411" t="s">
        <v>165</v>
      </c>
      <c r="J70" s="424"/>
      <c r="K70" s="95" t="str">
        <f>+IF(ISBLANK(J70),"Introducir Resultado","Indicador Completado")</f>
        <v>Introducir Resultado</v>
      </c>
      <c r="M70" s="411" t="s">
        <v>165</v>
      </c>
      <c r="N70" s="424"/>
      <c r="O70" s="95" t="str">
        <f>+IF(ISBLANK(N70),"Introducir Resultado","Indicador Completado")</f>
        <v>Introducir Resultado</v>
      </c>
    </row>
    <row r="71" spans="1:15" ht="82.8">
      <c r="A71" s="106" t="s">
        <v>106</v>
      </c>
      <c r="B71" s="107" t="s">
        <v>171</v>
      </c>
      <c r="C71" s="107" t="s">
        <v>31</v>
      </c>
      <c r="D71" s="472" t="s">
        <v>684</v>
      </c>
      <c r="E71" s="425"/>
      <c r="F71" s="424" t="s">
        <v>165</v>
      </c>
      <c r="G71" s="89" t="str">
        <f>+IF(AND(ISBLANK(E71),ISBLANK(F71)),"Introducir Meta e Resultado",IF(ISBLANK(E71),"Introducir Meta",IF(ISBLANK(F71),"Introducir Resultado",IF(F71&gt;=E71,"Meta Conseguida","Meta Non Conseguida"))))</f>
        <v>Introducir Meta</v>
      </c>
      <c r="H71" s="3"/>
      <c r="I71" s="425">
        <v>6.7</v>
      </c>
      <c r="J71" s="424"/>
      <c r="K71" s="89" t="str">
        <f>+IF(AND(ISBLANK(I71),ISBLANK(J71)),"Introducir Meta e Resultado",IF(ISBLANK(I71),"Introducir Meta",IF(ISBLANK(J71),"Introducir Resultado",IF(J71&gt;=I71,"Meta Conseguida","Meta Non Conseguida"))))</f>
        <v>Introducir Resultado</v>
      </c>
      <c r="M71" s="425"/>
      <c r="N71" s="424"/>
      <c r="O71" s="89" t="str">
        <f>+IF(AND(ISBLANK(M71),ISBLANK(N71)),"Introducir Meta e Resultado",IF(ISBLANK(M71),"Introducir Meta",IF(ISBLANK(N71),"Introducir Resultado",IF(N71&gt;=M71,"Meta Conseguida","Meta Non Conseguida"))))</f>
        <v>Introducir Meta e Resultado</v>
      </c>
    </row>
    <row r="72" spans="1:15" ht="27.6">
      <c r="A72" s="106" t="s">
        <v>107</v>
      </c>
      <c r="B72" s="107" t="s">
        <v>227</v>
      </c>
      <c r="C72" s="107" t="s">
        <v>23</v>
      </c>
      <c r="D72" s="472" t="s">
        <v>350</v>
      </c>
      <c r="E72" s="426" t="s">
        <v>165</v>
      </c>
      <c r="F72" s="427">
        <v>1</v>
      </c>
      <c r="G72" s="95" t="str">
        <f>+IF(ISBLANK(F72),"Introducir Resultado","Indicador Completado")</f>
        <v>Indicador Completado</v>
      </c>
      <c r="H72" s="3"/>
      <c r="I72" s="426" t="s">
        <v>165</v>
      </c>
      <c r="J72" s="427"/>
      <c r="K72" s="95" t="str">
        <f>+IF(ISBLANK(J72),"Introducir Resultado","Indicador Completado")</f>
        <v>Introducir Resultado</v>
      </c>
      <c r="M72" s="426" t="s">
        <v>165</v>
      </c>
      <c r="N72" s="427"/>
      <c r="O72" s="95" t="str">
        <f>+IF(ISBLANK(N72),"Introducir Resultado","Indicador Completado")</f>
        <v>Introducir Resultado</v>
      </c>
    </row>
    <row r="73" spans="1:15" ht="55.2">
      <c r="A73" s="106" t="s">
        <v>108</v>
      </c>
      <c r="B73" s="107" t="s">
        <v>285</v>
      </c>
      <c r="C73" s="107" t="s">
        <v>23</v>
      </c>
      <c r="D73" s="472" t="s">
        <v>345</v>
      </c>
      <c r="E73" s="425">
        <v>3.5</v>
      </c>
      <c r="F73" s="522" t="s">
        <v>686</v>
      </c>
      <c r="G73" s="95" t="str">
        <f>+IF(AND(ISBLANK(E73),ISBLANK(F73)),"Introducir Meta e Resultado",IF(ISBLANK(E73),"Introducir Meta",IF(ISBLANK(F73),"Introducir Resultado",IF(F73&gt;=E73,"Meta Conseguida","Meta Non Conseguida"))))</f>
        <v>Meta Conseguida</v>
      </c>
      <c r="H73" s="3"/>
      <c r="I73" s="425">
        <v>3.5</v>
      </c>
      <c r="J73" s="424"/>
      <c r="K73" s="95" t="str">
        <f>+IF(AND(ISBLANK(I73),ISBLANK(J73)),"Introducir Meta e Resultado",IF(ISBLANK(I73),"Introducir Meta",IF(ISBLANK(J73),"Introducir Resultado",IF(J73&gt;=I73,"Meta Conseguida","Meta Non Conseguida"))))</f>
        <v>Introducir Resultado</v>
      </c>
      <c r="M73" s="425"/>
      <c r="N73" s="424"/>
      <c r="O73" s="95" t="str">
        <f>+IF(AND(ISBLANK(M73),ISBLANK(N73)),"Introducir Meta e Resultado",IF(ISBLANK(M73),"Introducir Meta",IF(ISBLANK(N73),"Introducir Resultado",IF(N73&gt;=M73,"Meta Conseguida","Meta Non Conseguida"))))</f>
        <v>Introducir Meta e Resultado</v>
      </c>
    </row>
    <row r="74" spans="1:15" ht="82.8">
      <c r="A74" s="106" t="s">
        <v>109</v>
      </c>
      <c r="B74" s="107" t="s">
        <v>204</v>
      </c>
      <c r="C74" s="107" t="s">
        <v>24</v>
      </c>
      <c r="D74" s="472" t="s">
        <v>531</v>
      </c>
      <c r="E74" s="425"/>
      <c r="F74" s="376">
        <v>2.2222222222222223</v>
      </c>
      <c r="G74" s="89" t="str">
        <f>+IF(AND(ISBLANK(E74),ISBLANK(F74)),"Introducir Meta e Resultado",IF(ISBLANK(E74),"Introducir Meta",IF(ISBLANK(F74),"Introducir Resultado",IF(F74&gt;=E74,"Meta Conseguida","Meta Non Conseguida"))))</f>
        <v>Introducir Meta</v>
      </c>
      <c r="H74" s="3"/>
      <c r="I74" s="534">
        <v>3.5</v>
      </c>
      <c r="J74" s="376"/>
      <c r="K74" s="89" t="str">
        <f>+IF(AND(ISBLANK(I74),ISBLANK(J74)),"Introducir Meta e Resultado",IF(ISBLANK(I74),"Introducir Meta",IF(ISBLANK(J74),"Introducir Resultado",IF(J74&gt;=I74,"Meta Conseguida","Meta Non Conseguida"))))</f>
        <v>Introducir Resultado</v>
      </c>
      <c r="M74" s="425"/>
      <c r="N74" s="376"/>
      <c r="O74" s="89" t="str">
        <f>+IF(AND(ISBLANK(M74),ISBLANK(N74)),"Introducir Meta e Resultado",IF(ISBLANK(M74),"Introducir Meta",IF(ISBLANK(N74),"Introducir Resultado",IF(N74&gt;=M74,"Meta Conseguida","Meta Non Conseguida"))))</f>
        <v>Introducir Meta e Resultado</v>
      </c>
    </row>
    <row r="75" spans="1:15" ht="36">
      <c r="A75" s="105" t="s">
        <v>110</v>
      </c>
      <c r="B75" s="99" t="s">
        <v>346</v>
      </c>
      <c r="C75" s="99" t="s">
        <v>9</v>
      </c>
      <c r="D75" s="477" t="s">
        <v>365</v>
      </c>
      <c r="E75" s="404">
        <f>+COUNTA(E76:E79)</f>
        <v>0</v>
      </c>
      <c r="F75" s="405">
        <f>+COUNTIF(G76:G79,"Meta Conseguida")</f>
        <v>0</v>
      </c>
      <c r="G75" s="92" t="str">
        <f>+IF(F75=0,"Ningunha Meta Alcanzada",IF(F75=E75,"Meta Totalmente Alcanzada",IF(F75&gt;0,"Meta Parcialmente Alcanzada")))</f>
        <v>Ningunha Meta Alcanzada</v>
      </c>
      <c r="H75" s="296"/>
      <c r="I75" s="440">
        <f>+COUNTA(I76:I79)</f>
        <v>4</v>
      </c>
      <c r="J75" s="405">
        <f>+COUNTIF(K76:K79,"Meta Conseguida")</f>
        <v>0</v>
      </c>
      <c r="K75" s="92" t="str">
        <f>+IF(J75=0,"Ningunha Meta Alcanzada",IF(J75=I75,"Meta Totalmente Alcanzada",IF(J75&gt;0,"Meta Parcialmente Alcanzada")))</f>
        <v>Ningunha Meta Alcanzada</v>
      </c>
      <c r="M75" s="404">
        <f>+COUNTA(M76:M79)</f>
        <v>0</v>
      </c>
      <c r="N75" s="405">
        <f>+COUNTIF(O76:O79,"Meta Conseguida")</f>
        <v>0</v>
      </c>
      <c r="O75" s="92" t="str">
        <f>+IF(N75=0,"Ningunha Meta Alcanzada",IF(N75=M75,"Meta Totalmente Alcanzada",IF(N75&gt;0,"Meta Parcialmente Alcanzada")))</f>
        <v>Ningunha Meta Alcanzada</v>
      </c>
    </row>
    <row r="76" spans="1:15" ht="82.8">
      <c r="A76" s="59" t="s">
        <v>138</v>
      </c>
      <c r="B76" s="93" t="s">
        <v>209</v>
      </c>
      <c r="C76" s="68" t="s">
        <v>9</v>
      </c>
      <c r="D76" s="478" t="s">
        <v>532</v>
      </c>
      <c r="E76" s="506"/>
      <c r="F76" s="507">
        <v>4.333333333333333</v>
      </c>
      <c r="G76" s="90" t="str">
        <f t="shared" ref="G76:G81" si="2">+IF(AND(ISBLANK(E76),ISBLANK(F76)),"Introducir Meta e Resultado",IF(ISBLANK(E76),"Introducir Meta",IF(ISBLANK(F76),"Introducir Resultado",IF(F76&gt;=E76,"Meta Conseguida","Meta Non Conseguida"))))</f>
        <v>Introducir Meta</v>
      </c>
      <c r="H76" s="296"/>
      <c r="I76" s="506">
        <v>3.5</v>
      </c>
      <c r="J76" s="507"/>
      <c r="K76" s="90" t="str">
        <f t="shared" ref="K76:K81" si="3">+IF(AND(ISBLANK(I76),ISBLANK(J76)),"Introducir Meta e Resultado",IF(ISBLANK(I76),"Introducir Meta",IF(ISBLANK(J76),"Introducir Resultado",IF(J76&gt;=I76,"Meta Conseguida","Meta Non Conseguida"))))</f>
        <v>Introducir Resultado</v>
      </c>
      <c r="M76" s="506"/>
      <c r="N76" s="507"/>
      <c r="O76" s="90" t="str">
        <f t="shared" ref="O76:O81" si="4">+IF(AND(ISBLANK(M76),ISBLANK(N76)),"Introducir Meta e Resultado",IF(ISBLANK(M76),"Introducir Meta",IF(ISBLANK(N76),"Introducir Resultado",IF(N76&gt;=M76,"Meta Conseguida","Meta Non Conseguida"))))</f>
        <v>Introducir Meta e Resultado</v>
      </c>
    </row>
    <row r="77" spans="1:15" ht="82.8">
      <c r="A77" s="59" t="s">
        <v>139</v>
      </c>
      <c r="B77" s="93" t="s">
        <v>210</v>
      </c>
      <c r="C77" s="68" t="s">
        <v>9</v>
      </c>
      <c r="D77" s="478" t="s">
        <v>533</v>
      </c>
      <c r="E77" s="506"/>
      <c r="F77" s="507">
        <v>4.5</v>
      </c>
      <c r="G77" s="90" t="str">
        <f t="shared" si="2"/>
        <v>Introducir Meta</v>
      </c>
      <c r="H77" s="296"/>
      <c r="I77" s="506">
        <v>4</v>
      </c>
      <c r="J77" s="507"/>
      <c r="K77" s="90" t="str">
        <f t="shared" si="3"/>
        <v>Introducir Resultado</v>
      </c>
      <c r="M77" s="506"/>
      <c r="N77" s="507"/>
      <c r="O77" s="90" t="str">
        <f t="shared" si="4"/>
        <v>Introducir Meta e Resultado</v>
      </c>
    </row>
    <row r="78" spans="1:15" ht="82.8">
      <c r="A78" s="59" t="s">
        <v>163</v>
      </c>
      <c r="B78" s="93" t="s">
        <v>211</v>
      </c>
      <c r="C78" s="68" t="s">
        <v>9</v>
      </c>
      <c r="D78" s="478" t="s">
        <v>534</v>
      </c>
      <c r="E78" s="506"/>
      <c r="F78" s="507">
        <v>4.125</v>
      </c>
      <c r="G78" s="90" t="str">
        <f t="shared" si="2"/>
        <v>Introducir Meta</v>
      </c>
      <c r="H78" s="296"/>
      <c r="I78" s="506">
        <v>3.5</v>
      </c>
      <c r="J78" s="507"/>
      <c r="K78" s="90" t="str">
        <f t="shared" si="3"/>
        <v>Introducir Resultado</v>
      </c>
      <c r="M78" s="506"/>
      <c r="N78" s="507"/>
      <c r="O78" s="90" t="str">
        <f t="shared" si="4"/>
        <v>Introducir Meta e Resultado</v>
      </c>
    </row>
    <row r="79" spans="1:15" ht="82.8">
      <c r="A79" s="60" t="s">
        <v>164</v>
      </c>
      <c r="B79" s="94" t="s">
        <v>393</v>
      </c>
      <c r="C79" s="67" t="s">
        <v>9</v>
      </c>
      <c r="D79" s="478" t="s">
        <v>535</v>
      </c>
      <c r="E79" s="512"/>
      <c r="F79" s="510">
        <v>3.25</v>
      </c>
      <c r="G79" s="91" t="str">
        <f t="shared" si="2"/>
        <v>Introducir Meta</v>
      </c>
      <c r="H79" s="296"/>
      <c r="I79" s="512">
        <v>3.5</v>
      </c>
      <c r="J79" s="510"/>
      <c r="K79" s="91" t="str">
        <f t="shared" si="3"/>
        <v>Introducir Resultado</v>
      </c>
      <c r="M79" s="512"/>
      <c r="N79" s="510"/>
      <c r="O79" s="91" t="str">
        <f t="shared" si="4"/>
        <v>Introducir Meta e Resultado</v>
      </c>
    </row>
    <row r="80" spans="1:15" ht="55.2">
      <c r="A80" s="106" t="s">
        <v>124</v>
      </c>
      <c r="B80" s="107" t="s">
        <v>128</v>
      </c>
      <c r="C80" s="107" t="s">
        <v>140</v>
      </c>
      <c r="D80" s="480" t="s">
        <v>347</v>
      </c>
      <c r="E80" s="428"/>
      <c r="F80" s="365">
        <v>1</v>
      </c>
      <c r="G80" s="95" t="str">
        <f t="shared" si="2"/>
        <v>Introducir Meta</v>
      </c>
      <c r="H80" s="3"/>
      <c r="I80" s="428">
        <v>0.8</v>
      </c>
      <c r="J80" s="365"/>
      <c r="K80" s="95" t="str">
        <f t="shared" si="3"/>
        <v>Introducir Resultado</v>
      </c>
      <c r="M80" s="428"/>
      <c r="N80" s="365"/>
      <c r="O80" s="95" t="str">
        <f t="shared" si="4"/>
        <v>Introducir Meta e Resultado</v>
      </c>
    </row>
    <row r="81" spans="1:15" ht="82.8">
      <c r="A81" s="106" t="s">
        <v>125</v>
      </c>
      <c r="B81" s="107" t="s">
        <v>52</v>
      </c>
      <c r="C81" s="107" t="s">
        <v>7</v>
      </c>
      <c r="D81" s="472" t="s">
        <v>536</v>
      </c>
      <c r="E81" s="425"/>
      <c r="F81" s="376">
        <v>4.76</v>
      </c>
      <c r="G81" s="89" t="str">
        <f t="shared" si="2"/>
        <v>Introducir Meta</v>
      </c>
      <c r="H81" s="3"/>
      <c r="I81" s="425">
        <v>3.8</v>
      </c>
      <c r="J81" s="376"/>
      <c r="K81" s="89" t="str">
        <f t="shared" si="3"/>
        <v>Introducir Resultado</v>
      </c>
      <c r="M81" s="425"/>
      <c r="N81" s="376"/>
      <c r="O81" s="89" t="str">
        <f t="shared" si="4"/>
        <v>Introducir Meta e Resultado</v>
      </c>
    </row>
    <row r="82" spans="1:15" ht="36">
      <c r="A82" s="105" t="s">
        <v>153</v>
      </c>
      <c r="B82" s="99" t="s">
        <v>286</v>
      </c>
      <c r="C82" s="99" t="s">
        <v>11</v>
      </c>
      <c r="D82" s="477" t="s">
        <v>366</v>
      </c>
      <c r="E82" s="442">
        <f>+COUNTA(E83:E86)</f>
        <v>2</v>
      </c>
      <c r="F82" s="441">
        <f>+COUNTIF(G83:G86,"Meta Conseguida")</f>
        <v>2</v>
      </c>
      <c r="G82" s="92" t="str">
        <f>+IF(F82=0,"Ningunha Meta Alcanzada",IF(F82=E82,"Meta Totalmente Alcanzada",IF(F82&gt;0,"Meta Parcialmente Alcanzada")))</f>
        <v>Meta Totalmente Alcanzada</v>
      </c>
      <c r="H82" s="296"/>
      <c r="I82" s="442">
        <f>+COUNTA(I83:I86)</f>
        <v>4</v>
      </c>
      <c r="J82" s="441">
        <f>+COUNTIF(K83:K86,"Meta Conseguida")</f>
        <v>0</v>
      </c>
      <c r="K82" s="92" t="str">
        <f>+IF(J82=0,"Ningunha Meta Alcanzada",IF(J82=I82,"Meta Totalmente Alcanzada",IF(J82&gt;0,"Meta Parcialmente Alcanzada")))</f>
        <v>Ningunha Meta Alcanzada</v>
      </c>
      <c r="M82" s="442">
        <f>+COUNTA(M83:M86)</f>
        <v>0</v>
      </c>
      <c r="N82" s="441">
        <f>+COUNTIF(O83:O86,"Meta Conseguida")</f>
        <v>0</v>
      </c>
      <c r="O82" s="92" t="str">
        <f>+IF(N82=0,"Ningunha Meta Alcanzada",IF(N82=M82,"Meta Totalmente Alcanzada",IF(N82&gt;0,"Meta Parcialmente Alcanzada")))</f>
        <v>Ningunha Meta Alcanzada</v>
      </c>
    </row>
    <row r="83" spans="1:15" ht="82.8">
      <c r="A83" s="59" t="s">
        <v>287</v>
      </c>
      <c r="B83" s="93" t="s">
        <v>288</v>
      </c>
      <c r="C83" s="93" t="s">
        <v>11</v>
      </c>
      <c r="D83" s="478" t="s">
        <v>537</v>
      </c>
      <c r="E83" s="506">
        <v>3</v>
      </c>
      <c r="F83" s="507">
        <v>4.0454545454545459</v>
      </c>
      <c r="G83" s="90" t="str">
        <f>+IF(AND(ISBLANK(E83),ISBLANK(F83)),"Introducir Meta e Resultado",IF(ISBLANK(E83),"Introducir Meta",IF(ISBLANK(F83),"Introducir Resultado",IF(F83&gt;=E83,"Meta Conseguida","Meta Non Conseguida"))))</f>
        <v>Meta Conseguida</v>
      </c>
      <c r="H83" s="296"/>
      <c r="I83" s="506">
        <v>3</v>
      </c>
      <c r="J83" s="507"/>
      <c r="K83" s="90" t="str">
        <f>+IF(AND(ISBLANK(I83),ISBLANK(J83)),"Introducir Meta e Resultado",IF(ISBLANK(I83),"Introducir Meta",IF(ISBLANK(J83),"Introducir Resultado",IF(J83&gt;=I83,"Meta Conseguida","Meta Non Conseguida"))))</f>
        <v>Introducir Resultado</v>
      </c>
      <c r="M83" s="506"/>
      <c r="N83" s="507"/>
      <c r="O83" s="90" t="str">
        <f>+IF(AND(ISBLANK(M83),ISBLANK(N83)),"Introducir Meta e Resultado",IF(ISBLANK(M83),"Introducir Meta",IF(ISBLANK(N83),"Introducir Resultado",IF(N83&gt;=M83,"Meta Conseguida","Meta Non Conseguida"))))</f>
        <v>Introducir Meta e Resultado</v>
      </c>
    </row>
    <row r="84" spans="1:15" ht="82.8">
      <c r="A84" s="59" t="s">
        <v>289</v>
      </c>
      <c r="B84" s="93" t="s">
        <v>290</v>
      </c>
      <c r="C84" s="93" t="s">
        <v>11</v>
      </c>
      <c r="D84" s="478" t="s">
        <v>538</v>
      </c>
      <c r="E84" s="506">
        <v>3</v>
      </c>
      <c r="F84" s="507">
        <v>4.5</v>
      </c>
      <c r="G84" s="90" t="str">
        <f>+IF(AND(ISBLANK(E84),ISBLANK(F84)),"Introducir Meta e Resultado",IF(ISBLANK(E84),"Introducir Meta",IF(ISBLANK(F84),"Introducir Resultado",IF(F84&gt;=E84,"Meta Conseguida","Meta Non Conseguida"))))</f>
        <v>Meta Conseguida</v>
      </c>
      <c r="H84" s="296"/>
      <c r="I84" s="506">
        <v>3</v>
      </c>
      <c r="J84" s="507"/>
      <c r="K84" s="90" t="str">
        <f>+IF(AND(ISBLANK(I84),ISBLANK(J84)),"Introducir Meta e Resultado",IF(ISBLANK(I84),"Introducir Meta",IF(ISBLANK(J84),"Introducir Resultado",IF(J84&gt;=I84,"Meta Conseguida","Meta Non Conseguida"))))</f>
        <v>Introducir Resultado</v>
      </c>
      <c r="M84" s="506"/>
      <c r="N84" s="507"/>
      <c r="O84" s="90" t="str">
        <f>+IF(AND(ISBLANK(M84),ISBLANK(N84)),"Introducir Meta e Resultado",IF(ISBLANK(M84),"Introducir Meta",IF(ISBLANK(N84),"Introducir Resultado",IF(N84&gt;=M84,"Meta Conseguida","Meta Non Conseguida"))))</f>
        <v>Introducir Meta e Resultado</v>
      </c>
    </row>
    <row r="85" spans="1:15" ht="96.6">
      <c r="A85" s="59" t="s">
        <v>292</v>
      </c>
      <c r="B85" s="93" t="s">
        <v>291</v>
      </c>
      <c r="C85" s="93" t="s">
        <v>11</v>
      </c>
      <c r="D85" s="478" t="s">
        <v>539</v>
      </c>
      <c r="E85" s="506"/>
      <c r="F85" s="507">
        <v>3.9047619047619047</v>
      </c>
      <c r="G85" s="90" t="str">
        <f>+IF(AND(ISBLANK(E85),ISBLANK(F85)),"Introducir Meta e Resultado",IF(ISBLANK(E85),"Introducir Meta",IF(ISBLANK(F85),"Introducir Resultado",IF(F85&gt;=E85,"Meta Conseguida","Meta Non Conseguida"))))</f>
        <v>Introducir Meta</v>
      </c>
      <c r="H85" s="296"/>
      <c r="I85" s="506">
        <v>3.5</v>
      </c>
      <c r="J85" s="507"/>
      <c r="K85" s="90" t="str">
        <f>+IF(AND(ISBLANK(I85),ISBLANK(J85)),"Introducir Meta e Resultado",IF(ISBLANK(I85),"Introducir Meta",IF(ISBLANK(J85),"Introducir Resultado",IF(J85&gt;=I85,"Meta Conseguida","Meta Non Conseguida"))))</f>
        <v>Introducir Resultado</v>
      </c>
      <c r="M85" s="506"/>
      <c r="N85" s="507"/>
      <c r="O85" s="90" t="str">
        <f>+IF(AND(ISBLANK(M85),ISBLANK(N85)),"Introducir Meta e Resultado",IF(ISBLANK(M85),"Introducir Meta",IF(ISBLANK(N85),"Introducir Resultado",IF(N85&gt;=M85,"Meta Conseguida","Meta Non Conseguida"))))</f>
        <v>Introducir Meta e Resultado</v>
      </c>
    </row>
    <row r="86" spans="1:15" ht="96.6">
      <c r="A86" s="60" t="s">
        <v>292</v>
      </c>
      <c r="B86" s="93" t="s">
        <v>394</v>
      </c>
      <c r="C86" s="94" t="s">
        <v>11</v>
      </c>
      <c r="D86" s="478" t="s">
        <v>540</v>
      </c>
      <c r="E86" s="506"/>
      <c r="F86" s="507">
        <v>3.5</v>
      </c>
      <c r="G86" s="90" t="str">
        <f>+IF(AND(ISBLANK(E86),ISBLANK(F86)),"Introducir Meta e Resultado",IF(ISBLANK(E86),"Introducir Meta",IF(ISBLANK(F86),"Introducir Resultado",IF(F86&gt;=E86,"Meta Conseguida","Meta Non Conseguida"))))</f>
        <v>Introducir Meta</v>
      </c>
      <c r="H86" s="296"/>
      <c r="I86" s="506">
        <v>3.5</v>
      </c>
      <c r="J86" s="507"/>
      <c r="K86" s="90" t="str">
        <f>+IF(AND(ISBLANK(I86),ISBLANK(J86)),"Introducir Meta e Resultado",IF(ISBLANK(I86),"Introducir Meta",IF(ISBLANK(J86),"Introducir Resultado",IF(J86&gt;=I86,"Meta Conseguida","Meta Non Conseguida"))))</f>
        <v>Introducir Resultado</v>
      </c>
      <c r="M86" s="506"/>
      <c r="N86" s="507"/>
      <c r="O86" s="90" t="str">
        <f>+IF(AND(ISBLANK(M86),ISBLANK(N86)),"Introducir Meta e Resultado",IF(ISBLANK(M86),"Introducir Meta",IF(ISBLANK(N86),"Introducir Resultado",IF(N86&gt;=M86,"Meta Conseguida","Meta Non Conseguida"))))</f>
        <v>Introducir Meta e Resultado</v>
      </c>
    </row>
    <row r="87" spans="1:15" ht="69">
      <c r="A87" s="108" t="s">
        <v>154</v>
      </c>
      <c r="B87" s="109" t="s">
        <v>212</v>
      </c>
      <c r="C87" s="109" t="s">
        <v>321</v>
      </c>
      <c r="D87" s="481" t="s">
        <v>541</v>
      </c>
      <c r="E87" s="429" t="s">
        <v>165</v>
      </c>
      <c r="F87" s="430">
        <v>41</v>
      </c>
      <c r="G87" s="95" t="str">
        <f>+IF(ISBLANK(F87),"Introducir Resultado","Indicador Completado")</f>
        <v>Indicador Completado</v>
      </c>
      <c r="H87" s="3"/>
      <c r="I87" s="429" t="s">
        <v>165</v>
      </c>
      <c r="J87" s="430"/>
      <c r="K87" s="95" t="str">
        <f>+IF(ISBLANK(J87),"Introducir Resultado","Indicador Completado")</f>
        <v>Introducir Resultado</v>
      </c>
      <c r="M87" s="429" t="s">
        <v>165</v>
      </c>
      <c r="N87" s="430"/>
      <c r="O87" s="95" t="str">
        <f>+IF(ISBLANK(N87),"Introducir Resultado","Indicador Completado")</f>
        <v>Introducir Resultado</v>
      </c>
    </row>
    <row r="88" spans="1:15" ht="69">
      <c r="A88" s="108" t="s">
        <v>294</v>
      </c>
      <c r="B88" s="109" t="s">
        <v>155</v>
      </c>
      <c r="C88" s="109" t="s">
        <v>7</v>
      </c>
      <c r="D88" s="481" t="s">
        <v>542</v>
      </c>
      <c r="E88" s="429" t="s">
        <v>165</v>
      </c>
      <c r="F88" s="430">
        <v>20</v>
      </c>
      <c r="G88" s="95" t="str">
        <f>+IF(ISBLANK(F88),"Introducir Resultado","Indicador Completado")</f>
        <v>Indicador Completado</v>
      </c>
      <c r="H88" s="3"/>
      <c r="I88" s="429" t="s">
        <v>165</v>
      </c>
      <c r="J88" s="430"/>
      <c r="K88" s="95" t="str">
        <f>+IF(ISBLANK(J88),"Introducir Resultado","Indicador Completado")</f>
        <v>Introducir Resultado</v>
      </c>
      <c r="M88" s="429" t="s">
        <v>165</v>
      </c>
      <c r="N88" s="430"/>
      <c r="O88" s="95" t="str">
        <f>+IF(ISBLANK(N88),"Introducir Resultado","Indicador Completado")</f>
        <v>Introducir Resultado</v>
      </c>
    </row>
    <row r="89" spans="1:15" s="53" customFormat="1" ht="18.75" customHeight="1" thickBot="1">
      <c r="A89" s="294"/>
      <c r="B89" s="295"/>
      <c r="C89" s="295"/>
      <c r="D89" s="482"/>
      <c r="E89" s="415"/>
      <c r="F89" s="431"/>
      <c r="G89" s="28"/>
      <c r="H89" s="2"/>
      <c r="I89" s="415"/>
      <c r="J89" s="431"/>
      <c r="K89" s="28"/>
      <c r="L89" s="2"/>
      <c r="M89" s="415"/>
      <c r="N89" s="431"/>
      <c r="O89" s="28"/>
    </row>
    <row r="90" spans="1:15" ht="18.75" customHeight="1" thickBot="1">
      <c r="A90" s="41" t="s">
        <v>26</v>
      </c>
      <c r="B90" s="42"/>
      <c r="C90" s="42"/>
      <c r="D90" s="483"/>
      <c r="E90" s="432"/>
      <c r="F90" s="432"/>
      <c r="G90" s="44"/>
      <c r="H90" s="53"/>
      <c r="I90" s="432"/>
      <c r="J90" s="432"/>
      <c r="K90" s="44"/>
      <c r="L90" s="53"/>
      <c r="M90" s="432"/>
      <c r="N90" s="432"/>
      <c r="O90" s="44"/>
    </row>
    <row r="91" spans="1:15" ht="24.9" customHeight="1">
      <c r="A91" s="97"/>
      <c r="B91" s="176"/>
      <c r="C91" s="176"/>
      <c r="D91" s="455"/>
      <c r="E91" s="415"/>
      <c r="F91" s="415"/>
      <c r="G91" s="28"/>
      <c r="I91" s="415"/>
      <c r="J91" s="415"/>
      <c r="K91" s="28"/>
      <c r="M91" s="415"/>
      <c r="N91" s="415"/>
      <c r="O91" s="28"/>
    </row>
    <row r="92" spans="1:15" ht="24.9" customHeight="1">
      <c r="A92" s="105" t="s">
        <v>126</v>
      </c>
      <c r="B92" s="99" t="s">
        <v>395</v>
      </c>
      <c r="C92" s="99" t="s">
        <v>34</v>
      </c>
      <c r="D92" s="484" t="s">
        <v>367</v>
      </c>
      <c r="E92" s="387">
        <f>+COUNTA(G93:G102)-COUNTIF(G93:G102,"Non hai indicador")-COUNTIF(G93:G102,"Introducir Meta e Resultado")</f>
        <v>0</v>
      </c>
      <c r="F92" s="388">
        <f>+COUNTIF(G93:G102,"Meta Conseguida")</f>
        <v>0</v>
      </c>
      <c r="G92" s="92" t="str">
        <f>+IF(F92=0,"Ningunha Meta Alcanzada",IF(F92=E92,"Meta Totalmente Alcanzada",IF(F92&gt;0,"Meta Parcialmente Alcanzada")))</f>
        <v>Ningunha Meta Alcanzada</v>
      </c>
      <c r="I92" s="387">
        <f>+COUNTA(K93:K102)-COUNTIF(K93:K102,"Non hai indicador")-COUNTIF(K93:K102,"Introducir Meta e Resultado")</f>
        <v>0</v>
      </c>
      <c r="J92" s="388">
        <f>+COUNTIF(K93:K102,"Meta Conseguida")</f>
        <v>0</v>
      </c>
      <c r="K92" s="92" t="str">
        <f>+IF(J92=0,"Ningunha Meta Alcanzada",IF(J92=I92,"Meta Totalmente Alcanzada",IF(J92&gt;0,"Meta Parcialmente Alcanzada")))</f>
        <v>Ningunha Meta Alcanzada</v>
      </c>
      <c r="M92" s="387">
        <f>+COUNTA(O93:O102)-COUNTIF(O93:O102,"Non hai indicador")-COUNTIF(O93:O102,"Introducir Meta e Resultado")</f>
        <v>0</v>
      </c>
      <c r="N92" s="388">
        <f>+COUNTIF(O93:O102,"Meta Conseguida")</f>
        <v>0</v>
      </c>
      <c r="O92" s="92" t="str">
        <f>+IF(N92=0,"Ningunha Meta Alcanzada",IF(N92=M92,"Meta Totalmente Alcanzada",IF(N92&gt;0,"Meta Parcialmente Alcanzada")))</f>
        <v>Ningunha Meta Alcanzada</v>
      </c>
    </row>
    <row r="93" spans="1:15" ht="31.2">
      <c r="A93" s="59" t="s">
        <v>436</v>
      </c>
      <c r="B93" s="93" t="s">
        <v>437</v>
      </c>
      <c r="C93" s="68" t="s">
        <v>34</v>
      </c>
      <c r="D93" s="461" t="s">
        <v>348</v>
      </c>
      <c r="E93" s="380"/>
      <c r="F93" s="381"/>
      <c r="G93" s="90" t="str">
        <f t="shared" ref="G93:G102" si="5">+IF(AND(ISBLANK(E93),ISBLANK(F93)),"Introducir Meta e Resultado",IF(ISBLANK(E93),"Introducir Meta",IF(ISBLANK(F93),"Introducir Resultado",IF(F93&gt;=E93,"Meta Conseguida","Meta Non Conseguida"))))</f>
        <v>Introducir Meta e Resultado</v>
      </c>
      <c r="I93" s="380"/>
      <c r="J93" s="381"/>
      <c r="K93" s="90" t="str">
        <f t="shared" ref="K93:K102" si="6">+IF(AND(ISBLANK(I93),ISBLANK(J93)),"Introducir Meta e Resultado",IF(ISBLANK(I93),"Introducir Meta",IF(ISBLANK(J93),"Introducir Resultado",IF(J93&gt;=I93,"Meta Conseguida","Meta Non Conseguida"))))</f>
        <v>Introducir Meta e Resultado</v>
      </c>
      <c r="M93" s="380"/>
      <c r="N93" s="381"/>
      <c r="O93" s="90" t="str">
        <f t="shared" ref="O93:O102" si="7">+IF(AND(ISBLANK(M93),ISBLANK(N93)),"Introducir Meta e Resultado",IF(ISBLANK(M93),"Introducir Meta",IF(ISBLANK(N93),"Introducir Resultado",IF(N93&gt;=M93,"Meta Conseguida","Meta Non Conseguida"))))</f>
        <v>Introducir Meta e Resultado</v>
      </c>
    </row>
    <row r="94" spans="1:15" ht="31.2">
      <c r="A94" s="59" t="s">
        <v>438</v>
      </c>
      <c r="B94" s="93" t="s">
        <v>439</v>
      </c>
      <c r="C94" s="68" t="s">
        <v>34</v>
      </c>
      <c r="D94" s="461" t="s">
        <v>349</v>
      </c>
      <c r="E94" s="380"/>
      <c r="F94" s="381"/>
      <c r="G94" s="90" t="str">
        <f t="shared" si="5"/>
        <v>Introducir Meta e Resultado</v>
      </c>
      <c r="I94" s="380"/>
      <c r="J94" s="381"/>
      <c r="K94" s="90" t="str">
        <f t="shared" si="6"/>
        <v>Introducir Meta e Resultado</v>
      </c>
      <c r="M94" s="380"/>
      <c r="N94" s="381"/>
      <c r="O94" s="90" t="str">
        <f t="shared" si="7"/>
        <v>Introducir Meta e Resultado</v>
      </c>
    </row>
    <row r="95" spans="1:15" ht="31.2">
      <c r="A95" s="59" t="s">
        <v>440</v>
      </c>
      <c r="B95" s="93" t="s">
        <v>441</v>
      </c>
      <c r="C95" s="68" t="s">
        <v>34</v>
      </c>
      <c r="D95" s="461" t="s">
        <v>349</v>
      </c>
      <c r="E95" s="380"/>
      <c r="F95" s="381"/>
      <c r="G95" s="90" t="str">
        <f t="shared" si="5"/>
        <v>Introducir Meta e Resultado</v>
      </c>
      <c r="I95" s="380"/>
      <c r="J95" s="381"/>
      <c r="K95" s="90" t="str">
        <f t="shared" si="6"/>
        <v>Introducir Meta e Resultado</v>
      </c>
      <c r="M95" s="380"/>
      <c r="N95" s="381"/>
      <c r="O95" s="90" t="str">
        <f t="shared" si="7"/>
        <v>Introducir Meta e Resultado</v>
      </c>
    </row>
    <row r="96" spans="1:15" ht="31.2">
      <c r="A96" s="59" t="s">
        <v>442</v>
      </c>
      <c r="B96" s="93" t="s">
        <v>443</v>
      </c>
      <c r="C96" s="68" t="s">
        <v>34</v>
      </c>
      <c r="D96" s="461" t="s">
        <v>349</v>
      </c>
      <c r="E96" s="382"/>
      <c r="F96" s="381"/>
      <c r="G96" s="90" t="str">
        <f t="shared" si="5"/>
        <v>Introducir Meta e Resultado</v>
      </c>
      <c r="I96" s="382"/>
      <c r="J96" s="381"/>
      <c r="K96" s="90" t="str">
        <f t="shared" si="6"/>
        <v>Introducir Meta e Resultado</v>
      </c>
      <c r="M96" s="382"/>
      <c r="N96" s="381"/>
      <c r="O96" s="90" t="str">
        <f t="shared" si="7"/>
        <v>Introducir Meta e Resultado</v>
      </c>
    </row>
    <row r="97" spans="1:15" ht="31.2">
      <c r="A97" s="59" t="s">
        <v>444</v>
      </c>
      <c r="B97" s="93" t="s">
        <v>445</v>
      </c>
      <c r="C97" s="68" t="s">
        <v>34</v>
      </c>
      <c r="D97" s="461" t="s">
        <v>349</v>
      </c>
      <c r="E97" s="380"/>
      <c r="F97" s="381"/>
      <c r="G97" s="90" t="str">
        <f t="shared" si="5"/>
        <v>Introducir Meta e Resultado</v>
      </c>
      <c r="I97" s="380"/>
      <c r="J97" s="381"/>
      <c r="K97" s="90" t="str">
        <f t="shared" si="6"/>
        <v>Introducir Meta e Resultado</v>
      </c>
      <c r="M97" s="380"/>
      <c r="N97" s="381"/>
      <c r="O97" s="90" t="str">
        <f t="shared" si="7"/>
        <v>Introducir Meta e Resultado</v>
      </c>
    </row>
    <row r="98" spans="1:15" ht="31.2">
      <c r="A98" s="59" t="s">
        <v>446</v>
      </c>
      <c r="B98" s="93" t="s">
        <v>447</v>
      </c>
      <c r="C98" s="68" t="s">
        <v>34</v>
      </c>
      <c r="D98" s="461" t="s">
        <v>349</v>
      </c>
      <c r="E98" s="380"/>
      <c r="F98" s="381"/>
      <c r="G98" s="90" t="str">
        <f t="shared" si="5"/>
        <v>Introducir Meta e Resultado</v>
      </c>
      <c r="I98" s="380"/>
      <c r="J98" s="381"/>
      <c r="K98" s="90" t="str">
        <f t="shared" si="6"/>
        <v>Introducir Meta e Resultado</v>
      </c>
      <c r="M98" s="380"/>
      <c r="N98" s="381"/>
      <c r="O98" s="90" t="str">
        <f t="shared" si="7"/>
        <v>Introducir Meta e Resultado</v>
      </c>
    </row>
    <row r="99" spans="1:15" ht="31.2">
      <c r="A99" s="59" t="s">
        <v>448</v>
      </c>
      <c r="B99" s="93" t="s">
        <v>449</v>
      </c>
      <c r="C99" s="68" t="s">
        <v>34</v>
      </c>
      <c r="D99" s="461" t="s">
        <v>349</v>
      </c>
      <c r="E99" s="380"/>
      <c r="F99" s="381"/>
      <c r="G99" s="90" t="str">
        <f t="shared" si="5"/>
        <v>Introducir Meta e Resultado</v>
      </c>
      <c r="I99" s="380"/>
      <c r="J99" s="381"/>
      <c r="K99" s="90" t="str">
        <f t="shared" si="6"/>
        <v>Introducir Meta e Resultado</v>
      </c>
      <c r="M99" s="380"/>
      <c r="N99" s="381"/>
      <c r="O99" s="90" t="str">
        <f t="shared" si="7"/>
        <v>Introducir Meta e Resultado</v>
      </c>
    </row>
    <row r="100" spans="1:15" ht="31.2">
      <c r="A100" s="59" t="s">
        <v>450</v>
      </c>
      <c r="B100" s="93" t="s">
        <v>451</v>
      </c>
      <c r="C100" s="68" t="s">
        <v>34</v>
      </c>
      <c r="D100" s="461" t="s">
        <v>349</v>
      </c>
      <c r="E100" s="380"/>
      <c r="F100" s="381"/>
      <c r="G100" s="90" t="str">
        <f t="shared" si="5"/>
        <v>Introducir Meta e Resultado</v>
      </c>
      <c r="I100" s="380"/>
      <c r="J100" s="381"/>
      <c r="K100" s="90" t="str">
        <f t="shared" si="6"/>
        <v>Introducir Meta e Resultado</v>
      </c>
      <c r="M100" s="380"/>
      <c r="N100" s="381"/>
      <c r="O100" s="90" t="str">
        <f t="shared" si="7"/>
        <v>Introducir Meta e Resultado</v>
      </c>
    </row>
    <row r="101" spans="1:15" ht="31.2">
      <c r="A101" s="59" t="s">
        <v>452</v>
      </c>
      <c r="B101" s="93" t="s">
        <v>453</v>
      </c>
      <c r="C101" s="68" t="s">
        <v>34</v>
      </c>
      <c r="D101" s="461" t="s">
        <v>349</v>
      </c>
      <c r="E101" s="380"/>
      <c r="F101" s="381"/>
      <c r="G101" s="90" t="str">
        <f t="shared" si="5"/>
        <v>Introducir Meta e Resultado</v>
      </c>
      <c r="I101" s="380"/>
      <c r="J101" s="381"/>
      <c r="K101" s="90" t="str">
        <f t="shared" si="6"/>
        <v>Introducir Meta e Resultado</v>
      </c>
      <c r="M101" s="380"/>
      <c r="N101" s="381"/>
      <c r="O101" s="90" t="str">
        <f t="shared" si="7"/>
        <v>Introducir Meta e Resultado</v>
      </c>
    </row>
    <row r="102" spans="1:15" ht="31.2">
      <c r="A102" s="60" t="s">
        <v>454</v>
      </c>
      <c r="B102" s="94" t="s">
        <v>455</v>
      </c>
      <c r="C102" s="67" t="s">
        <v>34</v>
      </c>
      <c r="D102" s="462" t="s">
        <v>349</v>
      </c>
      <c r="E102" s="383"/>
      <c r="F102" s="384"/>
      <c r="G102" s="91" t="str">
        <f t="shared" si="5"/>
        <v>Introducir Meta e Resultado</v>
      </c>
      <c r="I102" s="383"/>
      <c r="J102" s="384"/>
      <c r="K102" s="91" t="str">
        <f t="shared" si="6"/>
        <v>Introducir Meta e Resultado</v>
      </c>
      <c r="M102" s="383"/>
      <c r="N102" s="384"/>
      <c r="O102" s="91" t="str">
        <f t="shared" si="7"/>
        <v>Introducir Meta e Resultado</v>
      </c>
    </row>
    <row r="103" spans="1:15">
      <c r="F103" s="202"/>
    </row>
    <row r="104" spans="1:15">
      <c r="F104" s="202"/>
    </row>
    <row r="105" spans="1:15">
      <c r="F105" s="202"/>
    </row>
  </sheetData>
  <sheetProtection formatCells="0" formatColumns="0" formatRows="0" autoFilter="0"/>
  <autoFilter ref="A5:C99"/>
  <mergeCells count="6">
    <mergeCell ref="M4:O4"/>
    <mergeCell ref="A2:G2"/>
    <mergeCell ref="A4:B4"/>
    <mergeCell ref="E4:G4"/>
    <mergeCell ref="C4:D4"/>
    <mergeCell ref="I4:K4"/>
  </mergeCells>
  <conditionalFormatting sqref="F1">
    <cfRule type="cellIs" dxfId="4613" priority="5345" operator="equal">
      <formula>0</formula>
    </cfRule>
    <cfRule type="cellIs" dxfId="4612" priority="5346" operator="lessThan">
      <formula>$E1</formula>
    </cfRule>
    <cfRule type="cellIs" dxfId="4611" priority="5347" operator="greaterThanOrEqual">
      <formula>$E1</formula>
    </cfRule>
  </conditionalFormatting>
  <conditionalFormatting sqref="G33">
    <cfRule type="cellIs" dxfId="4610" priority="1471" operator="equal">
      <formula>"Introducir resultado"</formula>
    </cfRule>
    <cfRule type="cellIs" dxfId="4609" priority="1472" operator="equal">
      <formula>"Meta Conseguida"</formula>
    </cfRule>
    <cfRule type="cellIs" dxfId="4608" priority="1473" operator="equal">
      <formula>"Meta non Conseguida"</formula>
    </cfRule>
  </conditionalFormatting>
  <conditionalFormatting sqref="G55">
    <cfRule type="cellIs" dxfId="4607" priority="1447" operator="equal">
      <formula>"Introducir resultado"</formula>
    </cfRule>
    <cfRule type="cellIs" dxfId="4606" priority="1448" operator="equal">
      <formula>"Meta Conseguida"</formula>
    </cfRule>
    <cfRule type="cellIs" dxfId="4605" priority="1449" operator="equal">
      <formula>"Meta non Conseguida"</formula>
    </cfRule>
  </conditionalFormatting>
  <conditionalFormatting sqref="G66">
    <cfRule type="cellIs" dxfId="4604" priority="1432" operator="equal">
      <formula>"Introducir resultado"</formula>
    </cfRule>
    <cfRule type="cellIs" dxfId="4603" priority="1433" operator="equal">
      <formula>"Meta Conseguida"</formula>
    </cfRule>
    <cfRule type="cellIs" dxfId="4602" priority="1434" operator="equal">
      <formula>"Meta non Conseguida"</formula>
    </cfRule>
  </conditionalFormatting>
  <conditionalFormatting sqref="F52">
    <cfRule type="cellIs" dxfId="4601" priority="1399" operator="equal">
      <formula>0</formula>
    </cfRule>
    <cfRule type="cellIs" dxfId="4600" priority="1400" operator="lessThanOrEqual">
      <formula>E52</formula>
    </cfRule>
    <cfRule type="cellIs" dxfId="4599" priority="1401" operator="greaterThan">
      <formula>E52</formula>
    </cfRule>
  </conditionalFormatting>
  <conditionalFormatting sqref="F38">
    <cfRule type="cellIs" dxfId="4598" priority="1396" operator="equal">
      <formula>0</formula>
    </cfRule>
    <cfRule type="cellIs" dxfId="4597" priority="1397" operator="lessThan">
      <formula>E38</formula>
    </cfRule>
    <cfRule type="cellIs" dxfId="4596" priority="1398" operator="greaterThanOrEqual">
      <formula>E38</formula>
    </cfRule>
  </conditionalFormatting>
  <conditionalFormatting sqref="F64">
    <cfRule type="cellIs" dxfId="4595" priority="1393" operator="equal">
      <formula>0</formula>
    </cfRule>
    <cfRule type="cellIs" dxfId="4594" priority="1394" operator="lessThan">
      <formula>E64</formula>
    </cfRule>
    <cfRule type="cellIs" dxfId="4593" priority="1395" operator="greaterThanOrEqual">
      <formula>E64</formula>
    </cfRule>
  </conditionalFormatting>
  <conditionalFormatting sqref="F60">
    <cfRule type="cellIs" dxfId="4592" priority="1387" operator="equal">
      <formula>0</formula>
    </cfRule>
    <cfRule type="cellIs" dxfId="4591" priority="1388" operator="lessThan">
      <formula>E60</formula>
    </cfRule>
    <cfRule type="cellIs" dxfId="4590" priority="1389" operator="greaterThanOrEqual">
      <formula>E60</formula>
    </cfRule>
  </conditionalFormatting>
  <conditionalFormatting sqref="G48:G49">
    <cfRule type="cellIs" dxfId="4589" priority="1468" operator="equal">
      <formula>"Introducir resultado"</formula>
    </cfRule>
    <cfRule type="cellIs" dxfId="4588" priority="1469" operator="equal">
      <formula>"Meta Conseguida"</formula>
    </cfRule>
    <cfRule type="cellIs" dxfId="4587" priority="1470" operator="equal">
      <formula>"Meta non Conseguida"</formula>
    </cfRule>
  </conditionalFormatting>
  <conditionalFormatting sqref="G38">
    <cfRule type="cellIs" dxfId="4586" priority="1465" operator="equal">
      <formula>"Introducir resultado"</formula>
    </cfRule>
    <cfRule type="cellIs" dxfId="4585" priority="1466" operator="equal">
      <formula>"Meta Conseguida"</formula>
    </cfRule>
    <cfRule type="cellIs" dxfId="4584" priority="1467" operator="equal">
      <formula>"Meta non Conseguida"</formula>
    </cfRule>
  </conditionalFormatting>
  <conditionalFormatting sqref="F37">
    <cfRule type="cellIs" dxfId="4583" priority="1462" operator="equal">
      <formula>0</formula>
    </cfRule>
    <cfRule type="cellIs" dxfId="4582" priority="1463" operator="lessThan">
      <formula>$E37</formula>
    </cfRule>
    <cfRule type="cellIs" dxfId="4581" priority="1464" operator="greaterThanOrEqual">
      <formula>$E37</formula>
    </cfRule>
  </conditionalFormatting>
  <conditionalFormatting sqref="G47">
    <cfRule type="cellIs" dxfId="4580" priority="1459" operator="equal">
      <formula>"Introducir resultado"</formula>
    </cfRule>
    <cfRule type="cellIs" dxfId="4579" priority="1460" operator="equal">
      <formula>"Meta Conseguida"</formula>
    </cfRule>
    <cfRule type="cellIs" dxfId="4578" priority="1461" operator="equal">
      <formula>"Meta noN Conseguida"</formula>
    </cfRule>
  </conditionalFormatting>
  <conditionalFormatting sqref="F46">
    <cfRule type="cellIs" dxfId="4577" priority="1456" operator="equal">
      <formula>0</formula>
    </cfRule>
    <cfRule type="cellIs" dxfId="4576" priority="1457" operator="lessThan">
      <formula>E46</formula>
    </cfRule>
    <cfRule type="cellIs" dxfId="4575" priority="1458" operator="greaterThanOrEqual">
      <formula>E46</formula>
    </cfRule>
  </conditionalFormatting>
  <conditionalFormatting sqref="F47:F49">
    <cfRule type="cellIs" dxfId="4574" priority="1453" operator="equal">
      <formula>0</formula>
    </cfRule>
    <cfRule type="cellIs" dxfId="4573" priority="1454" operator="lessThan">
      <formula>E47</formula>
    </cfRule>
    <cfRule type="cellIs" dxfId="4572" priority="1455" operator="greaterThanOrEqual">
      <formula>E47</formula>
    </cfRule>
  </conditionalFormatting>
  <conditionalFormatting sqref="G57:G58">
    <cfRule type="cellIs" dxfId="4571" priority="1450" operator="equal">
      <formula>"Introducir resultado"</formula>
    </cfRule>
    <cfRule type="cellIs" dxfId="4570" priority="1451" operator="equal">
      <formula>"Meta Conseguida"</formula>
    </cfRule>
    <cfRule type="cellIs" dxfId="4569" priority="1452" operator="equal">
      <formula>"Meta non Conseguida"</formula>
    </cfRule>
  </conditionalFormatting>
  <conditionalFormatting sqref="F54">
    <cfRule type="cellIs" dxfId="4568" priority="1444" operator="equal">
      <formula>0</formula>
    </cfRule>
    <cfRule type="cellIs" dxfId="4567" priority="1445" operator="lessThan">
      <formula>$E54</formula>
    </cfRule>
    <cfRule type="cellIs" dxfId="4566" priority="1446" operator="greaterThanOrEqual">
      <formula>$E54</formula>
    </cfRule>
  </conditionalFormatting>
  <conditionalFormatting sqref="G60">
    <cfRule type="cellIs" dxfId="4565" priority="1441" operator="equal">
      <formula>"Introducir resultado"</formula>
    </cfRule>
    <cfRule type="cellIs" dxfId="4564" priority="1442" operator="equal">
      <formula>"Meta Conseguida"</formula>
    </cfRule>
    <cfRule type="cellIs" dxfId="4563" priority="1443" operator="equal">
      <formula>"Meta non Conseguida"</formula>
    </cfRule>
  </conditionalFormatting>
  <conditionalFormatting sqref="G59">
    <cfRule type="cellIs" dxfId="4562" priority="1438" operator="equal">
      <formula>"Meta Totalmente Alcanzada"</formula>
    </cfRule>
    <cfRule type="cellIs" dxfId="4561" priority="1439" operator="equal">
      <formula>"Meta Parcialmente Alcanzada"</formula>
    </cfRule>
    <cfRule type="cellIs" dxfId="4560" priority="1440" operator="equal">
      <formula>"Ningunha Meta Alcanzada"</formula>
    </cfRule>
  </conditionalFormatting>
  <conditionalFormatting sqref="F59">
    <cfRule type="cellIs" dxfId="4559" priority="1435" operator="equal">
      <formula>0</formula>
    </cfRule>
    <cfRule type="cellIs" dxfId="4558" priority="1436" operator="lessThan">
      <formula>E59</formula>
    </cfRule>
    <cfRule type="cellIs" dxfId="4557" priority="1437" operator="greaterThanOrEqual">
      <formula>E59</formula>
    </cfRule>
  </conditionalFormatting>
  <conditionalFormatting sqref="G65">
    <cfRule type="cellIs" dxfId="4556" priority="1429" operator="equal">
      <formula>"Meta Totalmente Alcanzada"</formula>
    </cfRule>
    <cfRule type="cellIs" dxfId="4555" priority="1430" operator="equal">
      <formula>"Meta Parcialmente Alcanzada"</formula>
    </cfRule>
    <cfRule type="cellIs" dxfId="4554" priority="1431" operator="equal">
      <formula>"Ningunha Meta Alcanzada"</formula>
    </cfRule>
  </conditionalFormatting>
  <conditionalFormatting sqref="F65">
    <cfRule type="cellIs" dxfId="4553" priority="1426" operator="equal">
      <formula>0</formula>
    </cfRule>
    <cfRule type="cellIs" dxfId="4552" priority="1427" operator="lessThan">
      <formula>$E65</formula>
    </cfRule>
    <cfRule type="cellIs" dxfId="4551" priority="1428" operator="greaterThanOrEqual">
      <formula>$E65</formula>
    </cfRule>
  </conditionalFormatting>
  <conditionalFormatting sqref="G52">
    <cfRule type="cellIs" dxfId="4550" priority="1423" operator="equal">
      <formula>"Introducir resultado"</formula>
    </cfRule>
    <cfRule type="cellIs" dxfId="4549" priority="1424" operator="equal">
      <formula>"Meta Conseguida"</formula>
    </cfRule>
    <cfRule type="cellIs" dxfId="4548" priority="1425" operator="equal">
      <formula>"Meta non Conseguida"</formula>
    </cfRule>
  </conditionalFormatting>
  <conditionalFormatting sqref="G75">
    <cfRule type="cellIs" dxfId="4547" priority="1417" operator="equal">
      <formula>"Meta Totalmente Alcanzada"</formula>
    </cfRule>
    <cfRule type="cellIs" dxfId="4546" priority="1418" operator="equal">
      <formula>"Meta Parcialmente Alcanzada"</formula>
    </cfRule>
    <cfRule type="cellIs" dxfId="4545" priority="1419" operator="equal">
      <formula>"Ningunha Meta Alcanzada"</formula>
    </cfRule>
  </conditionalFormatting>
  <conditionalFormatting sqref="F75">
    <cfRule type="cellIs" dxfId="4544" priority="1414" operator="equal">
      <formula>0</formula>
    </cfRule>
    <cfRule type="cellIs" dxfId="4543" priority="1415" operator="lessThan">
      <formula>$E75</formula>
    </cfRule>
    <cfRule type="cellIs" dxfId="4542" priority="1416" operator="greaterThanOrEqual">
      <formula>$E75</formula>
    </cfRule>
  </conditionalFormatting>
  <conditionalFormatting sqref="G56">
    <cfRule type="cellIs" dxfId="4541" priority="1411" operator="equal">
      <formula>"Introducir resultado"</formula>
    </cfRule>
    <cfRule type="cellIs" dxfId="4540" priority="1412" operator="equal">
      <formula>"Meta Conseguida"</formula>
    </cfRule>
    <cfRule type="cellIs" dxfId="4539" priority="1413" operator="equal">
      <formula>"Meta non Conseguida"</formula>
    </cfRule>
  </conditionalFormatting>
  <conditionalFormatting sqref="G37">
    <cfRule type="cellIs" dxfId="4538" priority="1408" operator="equal">
      <formula>"Meta Totalmente Alcanzada"</formula>
    </cfRule>
    <cfRule type="cellIs" dxfId="4537" priority="1409" operator="equal">
      <formula>"Meta Parcialmente Alcanzada"</formula>
    </cfRule>
    <cfRule type="cellIs" dxfId="4536" priority="1410" operator="equal">
      <formula>"Ningunha Meta Alcanzada"</formula>
    </cfRule>
  </conditionalFormatting>
  <conditionalFormatting sqref="G46">
    <cfRule type="cellIs" dxfId="4535" priority="1405" operator="equal">
      <formula>"Meta Totalmente Alcanzada"</formula>
    </cfRule>
    <cfRule type="cellIs" dxfId="4534" priority="1406" operator="equal">
      <formula>"Meta Parcialmente Alcanzada"</formula>
    </cfRule>
    <cfRule type="cellIs" dxfId="4533" priority="1407" operator="equal">
      <formula>"Ningunha Meta Alcanzada"</formula>
    </cfRule>
  </conditionalFormatting>
  <conditionalFormatting sqref="G54">
    <cfRule type="cellIs" dxfId="4532" priority="1402" operator="equal">
      <formula>"Meta Totalmente Alcanzada"</formula>
    </cfRule>
    <cfRule type="cellIs" dxfId="4531" priority="1403" operator="equal">
      <formula>"Meta Parcialmente Alcanzada"</formula>
    </cfRule>
    <cfRule type="cellIs" dxfId="4530" priority="1404" operator="equal">
      <formula>"Ningunha Meta Alcanzada"</formula>
    </cfRule>
  </conditionalFormatting>
  <conditionalFormatting sqref="F55">
    <cfRule type="cellIs" dxfId="4529" priority="1390" operator="equal">
      <formula>0</formula>
    </cfRule>
    <cfRule type="cellIs" dxfId="4528" priority="1391" operator="lessThan">
      <formula>E55</formula>
    </cfRule>
    <cfRule type="cellIs" dxfId="4527" priority="1392" operator="greaterThanOrEqual">
      <formula>E55</formula>
    </cfRule>
  </conditionalFormatting>
  <conditionalFormatting sqref="F33">
    <cfRule type="cellIs" dxfId="4526" priority="1384" operator="equal">
      <formula>0</formula>
    </cfRule>
    <cfRule type="cellIs" dxfId="4525" priority="1385" operator="lessThan">
      <formula>E33</formula>
    </cfRule>
    <cfRule type="cellIs" dxfId="4524" priority="1386" operator="greaterThanOrEqual">
      <formula>E33</formula>
    </cfRule>
  </conditionalFormatting>
  <conditionalFormatting sqref="F73">
    <cfRule type="cellIs" dxfId="4523" priority="1107" operator="equal">
      <formula>0</formula>
    </cfRule>
    <cfRule type="cellIs" dxfId="4522" priority="1108" operator="lessThan">
      <formula>E73</formula>
    </cfRule>
    <cfRule type="cellIs" dxfId="4521" priority="1109" operator="greaterThanOrEqual">
      <formula>E73</formula>
    </cfRule>
  </conditionalFormatting>
  <conditionalFormatting sqref="F32">
    <cfRule type="cellIs" dxfId="4520" priority="1381" operator="equal">
      <formula>0</formula>
    </cfRule>
    <cfRule type="cellIs" dxfId="4519" priority="1382" operator="lessThan">
      <formula>E32</formula>
    </cfRule>
    <cfRule type="cellIs" dxfId="4518" priority="1383" operator="greaterThanOrEqual">
      <formula>E32</formula>
    </cfRule>
  </conditionalFormatting>
  <conditionalFormatting sqref="F35">
    <cfRule type="cellIs" dxfId="4517" priority="1378" operator="equal">
      <formula>0</formula>
    </cfRule>
    <cfRule type="cellIs" dxfId="4516" priority="1379" operator="lessThan">
      <formula>E35</formula>
    </cfRule>
    <cfRule type="cellIs" dxfId="4515" priority="1380" operator="greaterThanOrEqual">
      <formula>E35</formula>
    </cfRule>
  </conditionalFormatting>
  <conditionalFormatting sqref="G36">
    <cfRule type="cellIs" dxfId="4514" priority="1375" operator="equal">
      <formula>"Introducir resultado"</formula>
    </cfRule>
    <cfRule type="cellIs" dxfId="4513" priority="1376" operator="equal">
      <formula>"Meta Conseguida"</formula>
    </cfRule>
    <cfRule type="cellIs" dxfId="4512" priority="1377" operator="equal">
      <formula>"Meta non Conseguida"</formula>
    </cfRule>
  </conditionalFormatting>
  <conditionalFormatting sqref="F36">
    <cfRule type="cellIs" dxfId="4511" priority="1372" operator="equal">
      <formula>0</formula>
    </cfRule>
    <cfRule type="cellIs" dxfId="4510" priority="1373" operator="lessThan">
      <formula>E36</formula>
    </cfRule>
    <cfRule type="cellIs" dxfId="4509" priority="1374" operator="greaterThanOrEqual">
      <formula>E36</formula>
    </cfRule>
  </conditionalFormatting>
  <conditionalFormatting sqref="F39">
    <cfRule type="cellIs" dxfId="4508" priority="1366" operator="equal">
      <formula>0</formula>
    </cfRule>
    <cfRule type="cellIs" dxfId="4507" priority="1367" operator="lessThan">
      <formula>E39</formula>
    </cfRule>
    <cfRule type="cellIs" dxfId="4506" priority="1368" operator="greaterThanOrEqual">
      <formula>E39</formula>
    </cfRule>
  </conditionalFormatting>
  <conditionalFormatting sqref="G39">
    <cfRule type="cellIs" dxfId="4505" priority="1369" operator="equal">
      <formula>"Introducir resultado"</formula>
    </cfRule>
    <cfRule type="cellIs" dxfId="4504" priority="1370" operator="equal">
      <formula>"Meta Conseguida"</formula>
    </cfRule>
    <cfRule type="cellIs" dxfId="4503" priority="1371" operator="equal">
      <formula>"Meta non Conseguida"</formula>
    </cfRule>
  </conditionalFormatting>
  <conditionalFormatting sqref="F40">
    <cfRule type="cellIs" dxfId="4502" priority="1360" operator="equal">
      <formula>0</formula>
    </cfRule>
    <cfRule type="cellIs" dxfId="4501" priority="1361" operator="lessThan">
      <formula>E40</formula>
    </cfRule>
    <cfRule type="cellIs" dxfId="4500" priority="1362" operator="greaterThanOrEqual">
      <formula>E40</formula>
    </cfRule>
  </conditionalFormatting>
  <conditionalFormatting sqref="G40">
    <cfRule type="cellIs" dxfId="4499" priority="1363" operator="equal">
      <formula>"Introducir resultado"</formula>
    </cfRule>
    <cfRule type="cellIs" dxfId="4498" priority="1364" operator="equal">
      <formula>"Meta Conseguida"</formula>
    </cfRule>
    <cfRule type="cellIs" dxfId="4497" priority="1365" operator="equal">
      <formula>"Meta non Conseguida"</formula>
    </cfRule>
  </conditionalFormatting>
  <conditionalFormatting sqref="J38">
    <cfRule type="cellIs" dxfId="4496" priority="1014" operator="equal">
      <formula>0</formula>
    </cfRule>
    <cfRule type="cellIs" dxfId="4495" priority="1015" operator="lessThan">
      <formula>I38</formula>
    </cfRule>
    <cfRule type="cellIs" dxfId="4494" priority="1016" operator="greaterThanOrEqual">
      <formula>I38</formula>
    </cfRule>
  </conditionalFormatting>
  <conditionalFormatting sqref="G41">
    <cfRule type="cellIs" dxfId="4493" priority="1357" operator="equal">
      <formula>"Introducir resultado"</formula>
    </cfRule>
    <cfRule type="cellIs" dxfId="4492" priority="1358" operator="equal">
      <formula>"Indicador Completado"</formula>
    </cfRule>
    <cfRule type="cellIs" dxfId="4491" priority="1359" operator="equal">
      <formula>"Meta no Conseguida"</formula>
    </cfRule>
  </conditionalFormatting>
  <conditionalFormatting sqref="J60">
    <cfRule type="cellIs" dxfId="4490" priority="1005" operator="equal">
      <formula>0</formula>
    </cfRule>
    <cfRule type="cellIs" dxfId="4489" priority="1006" operator="lessThan">
      <formula>I60</formula>
    </cfRule>
    <cfRule type="cellIs" dxfId="4488" priority="1007" operator="greaterThanOrEqual">
      <formula>I60</formula>
    </cfRule>
  </conditionalFormatting>
  <conditionalFormatting sqref="F53">
    <cfRule type="cellIs" dxfId="4487" priority="1354" operator="equal">
      <formula>0</formula>
    </cfRule>
    <cfRule type="cellIs" dxfId="4486" priority="1355" operator="lessThanOrEqual">
      <formula>E53</formula>
    </cfRule>
    <cfRule type="cellIs" dxfId="4485" priority="1356" operator="greaterThan">
      <formula>E53</formula>
    </cfRule>
  </conditionalFormatting>
  <conditionalFormatting sqref="G67:G69">
    <cfRule type="cellIs" dxfId="4484" priority="1351" operator="equal">
      <formula>"Introducir resultado"</formula>
    </cfRule>
    <cfRule type="cellIs" dxfId="4483" priority="1352" operator="equal">
      <formula>"Meta Conseguida"</formula>
    </cfRule>
    <cfRule type="cellIs" dxfId="4482" priority="1353" operator="equal">
      <formula>"Meta non Conseguida"</formula>
    </cfRule>
  </conditionalFormatting>
  <conditionalFormatting sqref="J62">
    <cfRule type="cellIs" dxfId="4481" priority="939" operator="equal">
      <formula>0</formula>
    </cfRule>
    <cfRule type="cellIs" dxfId="4480" priority="940" operator="lessThan">
      <formula>I62</formula>
    </cfRule>
    <cfRule type="cellIs" dxfId="4479" priority="941" operator="greaterThanOrEqual">
      <formula>I62</formula>
    </cfRule>
  </conditionalFormatting>
  <conditionalFormatting sqref="G76">
    <cfRule type="cellIs" dxfId="4478" priority="1348" operator="equal">
      <formula>"Introducir resultado"</formula>
    </cfRule>
    <cfRule type="cellIs" dxfId="4477" priority="1349" operator="equal">
      <formula>"Meta Conseguida"</formula>
    </cfRule>
    <cfRule type="cellIs" dxfId="4476" priority="1350" operator="equal">
      <formula>"Meta non Conseguida"</formula>
    </cfRule>
  </conditionalFormatting>
  <conditionalFormatting sqref="F76">
    <cfRule type="cellIs" dxfId="4475" priority="1345" operator="equal">
      <formula>0</formula>
    </cfRule>
    <cfRule type="cellIs" dxfId="4474" priority="1346" operator="lessThan">
      <formula>E76</formula>
    </cfRule>
    <cfRule type="cellIs" dxfId="4473" priority="1347" operator="greaterThanOrEqual">
      <formula>E76</formula>
    </cfRule>
  </conditionalFormatting>
  <conditionalFormatting sqref="G77">
    <cfRule type="cellIs" dxfId="4472" priority="1342" operator="equal">
      <formula>"Introducir resultado"</formula>
    </cfRule>
    <cfRule type="cellIs" dxfId="4471" priority="1343" operator="equal">
      <formula>"Meta Conseguida"</formula>
    </cfRule>
    <cfRule type="cellIs" dxfId="4470" priority="1344" operator="equal">
      <formula>"Meta non Conseguida"</formula>
    </cfRule>
  </conditionalFormatting>
  <conditionalFormatting sqref="F77">
    <cfRule type="cellIs" dxfId="4469" priority="1339" operator="equal">
      <formula>0</formula>
    </cfRule>
    <cfRule type="cellIs" dxfId="4468" priority="1340" operator="lessThan">
      <formula>E77</formula>
    </cfRule>
    <cfRule type="cellIs" dxfId="4467" priority="1341" operator="greaterThanOrEqual">
      <formula>E77</formula>
    </cfRule>
  </conditionalFormatting>
  <conditionalFormatting sqref="G78">
    <cfRule type="cellIs" dxfId="4466" priority="1336" operator="equal">
      <formula>"Introducir resultado"</formula>
    </cfRule>
    <cfRule type="cellIs" dxfId="4465" priority="1337" operator="equal">
      <formula>"Meta Conseguida"</formula>
    </cfRule>
    <cfRule type="cellIs" dxfId="4464" priority="1338" operator="equal">
      <formula>"Meta non Conseguida"</formula>
    </cfRule>
  </conditionalFormatting>
  <conditionalFormatting sqref="F78">
    <cfRule type="cellIs" dxfId="4463" priority="1333" operator="equal">
      <formula>0</formula>
    </cfRule>
    <cfRule type="cellIs" dxfId="4462" priority="1334" operator="lessThan">
      <formula>E78</formula>
    </cfRule>
    <cfRule type="cellIs" dxfId="4461" priority="1335" operator="greaterThanOrEqual">
      <formula>E78</formula>
    </cfRule>
  </conditionalFormatting>
  <conditionalFormatting sqref="G79">
    <cfRule type="cellIs" dxfId="4460" priority="1330" operator="equal">
      <formula>"Introducir resultado"</formula>
    </cfRule>
    <cfRule type="cellIs" dxfId="4459" priority="1331" operator="equal">
      <formula>"Meta Conseguida"</formula>
    </cfRule>
    <cfRule type="cellIs" dxfId="4458" priority="1332" operator="equal">
      <formula>"Meta non Conseguida"</formula>
    </cfRule>
  </conditionalFormatting>
  <conditionalFormatting sqref="F79">
    <cfRule type="cellIs" dxfId="4457" priority="1327" operator="equal">
      <formula>0</formula>
    </cfRule>
    <cfRule type="cellIs" dxfId="4456" priority="1328" operator="lessThan">
      <formula>E79</formula>
    </cfRule>
    <cfRule type="cellIs" dxfId="4455" priority="1329" operator="greaterThanOrEqual">
      <formula>E79</formula>
    </cfRule>
  </conditionalFormatting>
  <conditionalFormatting sqref="F62">
    <cfRule type="cellIs" dxfId="4454" priority="1321" operator="equal">
      <formula>0</formula>
    </cfRule>
    <cfRule type="cellIs" dxfId="4453" priority="1322" operator="lessThan">
      <formula>E62</formula>
    </cfRule>
    <cfRule type="cellIs" dxfId="4452" priority="1323" operator="greaterThanOrEqual">
      <formula>E62</formula>
    </cfRule>
  </conditionalFormatting>
  <conditionalFormatting sqref="G62">
    <cfRule type="cellIs" dxfId="4451" priority="1324" operator="equal">
      <formula>"Introducir resultado"</formula>
    </cfRule>
    <cfRule type="cellIs" dxfId="4450" priority="1325" operator="equal">
      <formula>"Meta Conseguida"</formula>
    </cfRule>
    <cfRule type="cellIs" dxfId="4449" priority="1326" operator="equal">
      <formula>"Meta non Conseguida"</formula>
    </cfRule>
  </conditionalFormatting>
  <conditionalFormatting sqref="F63">
    <cfRule type="cellIs" dxfId="4448" priority="1315" operator="equal">
      <formula>0</formula>
    </cfRule>
    <cfRule type="cellIs" dxfId="4447" priority="1316" operator="lessThan">
      <formula>E63</formula>
    </cfRule>
    <cfRule type="cellIs" dxfId="4446" priority="1317" operator="greaterThanOrEqual">
      <formula>E63</formula>
    </cfRule>
  </conditionalFormatting>
  <conditionalFormatting sqref="G63">
    <cfRule type="cellIs" dxfId="4445" priority="1318" operator="equal">
      <formula>"Introducir resultado"</formula>
    </cfRule>
    <cfRule type="cellIs" dxfId="4444" priority="1319" operator="equal">
      <formula>"Meta Conseguida"</formula>
    </cfRule>
    <cfRule type="cellIs" dxfId="4443" priority="1320" operator="equal">
      <formula>"Meta non Conseguida"</formula>
    </cfRule>
  </conditionalFormatting>
  <conditionalFormatting sqref="J67">
    <cfRule type="cellIs" dxfId="4442" priority="825" operator="equal">
      <formula>0</formula>
    </cfRule>
    <cfRule type="cellIs" dxfId="4441" priority="826" operator="lessThan">
      <formula>I67</formula>
    </cfRule>
    <cfRule type="cellIs" dxfId="4440" priority="827" operator="greaterThanOrEqual">
      <formula>I67</formula>
    </cfRule>
  </conditionalFormatting>
  <conditionalFormatting sqref="J69">
    <cfRule type="cellIs" dxfId="4439" priority="819" operator="equal">
      <formula>0</formula>
    </cfRule>
    <cfRule type="cellIs" dxfId="4438" priority="820" operator="lessThan">
      <formula>I69</formula>
    </cfRule>
    <cfRule type="cellIs" dxfId="4437" priority="821" operator="greaterThanOrEqual">
      <formula>I69</formula>
    </cfRule>
  </conditionalFormatting>
  <conditionalFormatting sqref="G83">
    <cfRule type="cellIs" dxfId="4436" priority="1312" operator="equal">
      <formula>"Introducir resultado"</formula>
    </cfRule>
    <cfRule type="cellIs" dxfId="4435" priority="1313" operator="equal">
      <formula>"Meta Conseguida"</formula>
    </cfRule>
    <cfRule type="cellIs" dxfId="4434" priority="1314" operator="equal">
      <formula>"Meta non Conseguida"</formula>
    </cfRule>
  </conditionalFormatting>
  <conditionalFormatting sqref="G82">
    <cfRule type="cellIs" dxfId="4433" priority="1309" operator="equal">
      <formula>"Meta Totalmente Alcanzada"</formula>
    </cfRule>
    <cfRule type="cellIs" dxfId="4432" priority="1310" operator="equal">
      <formula>"Meta Parcialmente Alcanzada"</formula>
    </cfRule>
    <cfRule type="cellIs" dxfId="4431" priority="1311" operator="equal">
      <formula>"Ningunha Meta Alcanzada"</formula>
    </cfRule>
  </conditionalFormatting>
  <conditionalFormatting sqref="F82">
    <cfRule type="cellIs" dxfId="4430" priority="1306" operator="equal">
      <formula>0</formula>
    </cfRule>
    <cfRule type="cellIs" dxfId="4429" priority="1307" operator="lessThan">
      <formula>$E82</formula>
    </cfRule>
    <cfRule type="cellIs" dxfId="4428" priority="1308" operator="greaterThanOrEqual">
      <formula>$E82</formula>
    </cfRule>
  </conditionalFormatting>
  <conditionalFormatting sqref="G84:G86">
    <cfRule type="cellIs" dxfId="4427" priority="1303" operator="equal">
      <formula>"Introducir resultado"</formula>
    </cfRule>
    <cfRule type="cellIs" dxfId="4426" priority="1304" operator="equal">
      <formula>"Meta Conseguida"</formula>
    </cfRule>
    <cfRule type="cellIs" dxfId="4425" priority="1305" operator="equal">
      <formula>"Meta non Conseguida"</formula>
    </cfRule>
  </conditionalFormatting>
  <conditionalFormatting sqref="F27">
    <cfRule type="cellIs" dxfId="4424" priority="1285" operator="equal">
      <formula>0</formula>
    </cfRule>
    <cfRule type="cellIs" dxfId="4423" priority="1286" operator="lessThan">
      <formula>$E27</formula>
    </cfRule>
    <cfRule type="cellIs" dxfId="4422" priority="1287" operator="greaterThanOrEqual">
      <formula>$E27</formula>
    </cfRule>
  </conditionalFormatting>
  <conditionalFormatting sqref="F28">
    <cfRule type="cellIs" dxfId="4421" priority="1282" operator="equal">
      <formula>0</formula>
    </cfRule>
    <cfRule type="cellIs" dxfId="4420" priority="1283" operator="lessThan">
      <formula>$E28</formula>
    </cfRule>
    <cfRule type="cellIs" dxfId="4419" priority="1284" operator="greaterThanOrEqual">
      <formula>$E28</formula>
    </cfRule>
  </conditionalFormatting>
  <conditionalFormatting sqref="F29">
    <cfRule type="cellIs" dxfId="4418" priority="1279" operator="equal">
      <formula>0</formula>
    </cfRule>
    <cfRule type="cellIs" dxfId="4417" priority="1280" operator="lessThan">
      <formula>$E29</formula>
    </cfRule>
    <cfRule type="cellIs" dxfId="4416" priority="1281" operator="greaterThanOrEqual">
      <formula>$E29</formula>
    </cfRule>
  </conditionalFormatting>
  <conditionalFormatting sqref="F30">
    <cfRule type="cellIs" dxfId="4415" priority="1276" operator="equal">
      <formula>0</formula>
    </cfRule>
    <cfRule type="cellIs" dxfId="4414" priority="1277" operator="lessThan">
      <formula>$E30</formula>
    </cfRule>
    <cfRule type="cellIs" dxfId="4413" priority="1278" operator="greaterThanOrEqual">
      <formula>$E30</formula>
    </cfRule>
  </conditionalFormatting>
  <conditionalFormatting sqref="F24">
    <cfRule type="cellIs" dxfId="4412" priority="1300" operator="equal">
      <formula>0</formula>
    </cfRule>
    <cfRule type="cellIs" dxfId="4411" priority="1301" operator="greaterThanOrEqual">
      <formula>E24</formula>
    </cfRule>
    <cfRule type="cellIs" dxfId="4410" priority="1302" operator="lessThan">
      <formula>E24</formula>
    </cfRule>
  </conditionalFormatting>
  <conditionalFormatting sqref="G24">
    <cfRule type="cellIs" dxfId="4409" priority="1297" operator="equal">
      <formula>"Meta Totalmente Alcanzada"</formula>
    </cfRule>
    <cfRule type="cellIs" dxfId="4408" priority="1298" operator="equal">
      <formula>"Meta Parcialmente Alcanzada"</formula>
    </cfRule>
    <cfRule type="cellIs" dxfId="4407" priority="1299" operator="equal">
      <formula>"Ningunha Meta Alcanzada"</formula>
    </cfRule>
  </conditionalFormatting>
  <conditionalFormatting sqref="G26">
    <cfRule type="cellIs" dxfId="4406" priority="1294" operator="equal">
      <formula>"Introducir resultado"</formula>
    </cfRule>
    <cfRule type="cellIs" dxfId="4405" priority="1295" operator="equal">
      <formula>"Meta Conseguida"</formula>
    </cfRule>
    <cfRule type="cellIs" dxfId="4404" priority="1296" operator="equal">
      <formula>"Meta non Conseguida"</formula>
    </cfRule>
  </conditionalFormatting>
  <conditionalFormatting sqref="F26">
    <cfRule type="cellIs" dxfId="4403" priority="1291" operator="equal">
      <formula>0</formula>
    </cfRule>
    <cfRule type="cellIs" dxfId="4402" priority="1292" operator="lessThanOrEqual">
      <formula>E26</formula>
    </cfRule>
    <cfRule type="cellIs" dxfId="4401" priority="1293" operator="greaterThan">
      <formula>E26</formula>
    </cfRule>
  </conditionalFormatting>
  <conditionalFormatting sqref="F25">
    <cfRule type="cellIs" dxfId="4400" priority="1288" operator="equal">
      <formula>0</formula>
    </cfRule>
    <cfRule type="cellIs" dxfId="4399" priority="1289" operator="lessThan">
      <formula>E25</formula>
    </cfRule>
    <cfRule type="cellIs" dxfId="4398" priority="1290" operator="greaterThanOrEqual">
      <formula>E25</formula>
    </cfRule>
  </conditionalFormatting>
  <conditionalFormatting sqref="F92">
    <cfRule type="cellIs" dxfId="4397" priority="1273" operator="equal">
      <formula>0</formula>
    </cfRule>
    <cfRule type="cellIs" dxfId="4396" priority="1274" operator="lessThan">
      <formula>E92</formula>
    </cfRule>
    <cfRule type="cellIs" dxfId="4395" priority="1275" operator="greaterThanOrEqual">
      <formula>E92</formula>
    </cfRule>
  </conditionalFormatting>
  <conditionalFormatting sqref="G92">
    <cfRule type="cellIs" dxfId="4394" priority="1270" operator="equal">
      <formula>"Meta Totalmente Alcanzada"</formula>
    </cfRule>
    <cfRule type="cellIs" dxfId="4393" priority="1271" operator="equal">
      <formula>"Meta Parcialmente Alcanzada"</formula>
    </cfRule>
    <cfRule type="cellIs" dxfId="4392" priority="1272" operator="equal">
      <formula>"Ningunha Meta Alcanzada"</formula>
    </cfRule>
  </conditionalFormatting>
  <conditionalFormatting sqref="F56:F58">
    <cfRule type="cellIs" dxfId="4391" priority="1213" operator="equal">
      <formula>0</formula>
    </cfRule>
    <cfRule type="cellIs" dxfId="4390" priority="1214" operator="lessThan">
      <formula>E56</formula>
    </cfRule>
    <cfRule type="cellIs" dxfId="4389" priority="1215" operator="greaterThanOrEqual">
      <formula>E56</formula>
    </cfRule>
  </conditionalFormatting>
  <conditionalFormatting sqref="F66">
    <cfRule type="cellIs" dxfId="4388" priority="1210" operator="equal">
      <formula>0</formula>
    </cfRule>
    <cfRule type="cellIs" dxfId="4387" priority="1211" operator="lessThan">
      <formula>E66</formula>
    </cfRule>
    <cfRule type="cellIs" dxfId="4386" priority="1212" operator="greaterThanOrEqual">
      <formula>E66</formula>
    </cfRule>
  </conditionalFormatting>
  <conditionalFormatting sqref="F67">
    <cfRule type="cellIs" dxfId="4385" priority="1207" operator="equal">
      <formula>0</formula>
    </cfRule>
    <cfRule type="cellIs" dxfId="4384" priority="1208" operator="lessThan">
      <formula>E67</formula>
    </cfRule>
    <cfRule type="cellIs" dxfId="4383" priority="1209" operator="greaterThanOrEqual">
      <formula>E67</formula>
    </cfRule>
  </conditionalFormatting>
  <conditionalFormatting sqref="F68">
    <cfRule type="cellIs" dxfId="4382" priority="1204" operator="equal">
      <formula>0</formula>
    </cfRule>
    <cfRule type="cellIs" dxfId="4381" priority="1205" operator="lessThan">
      <formula>E68</formula>
    </cfRule>
    <cfRule type="cellIs" dxfId="4380" priority="1206" operator="greaterThanOrEqual">
      <formula>E68</formula>
    </cfRule>
  </conditionalFormatting>
  <conditionalFormatting sqref="F69">
    <cfRule type="cellIs" dxfId="4379" priority="1201" operator="equal">
      <formula>0</formula>
    </cfRule>
    <cfRule type="cellIs" dxfId="4378" priority="1202" operator="lessThan">
      <formula>E69</formula>
    </cfRule>
    <cfRule type="cellIs" dxfId="4377" priority="1203" operator="greaterThanOrEqual">
      <formula>E69</formula>
    </cfRule>
  </conditionalFormatting>
  <conditionalFormatting sqref="F83">
    <cfRule type="cellIs" dxfId="4376" priority="1198" operator="equal">
      <formula>0</formula>
    </cfRule>
    <cfRule type="cellIs" dxfId="4375" priority="1199" operator="lessThan">
      <formula>E83</formula>
    </cfRule>
    <cfRule type="cellIs" dxfId="4374" priority="1200" operator="greaterThanOrEqual">
      <formula>E83</formula>
    </cfRule>
  </conditionalFormatting>
  <conditionalFormatting sqref="F84">
    <cfRule type="cellIs" dxfId="4373" priority="1195" operator="equal">
      <formula>0</formula>
    </cfRule>
    <cfRule type="cellIs" dxfId="4372" priority="1196" operator="lessThan">
      <formula>E84</formula>
    </cfRule>
    <cfRule type="cellIs" dxfId="4371" priority="1197" operator="greaterThanOrEqual">
      <formula>E84</formula>
    </cfRule>
  </conditionalFormatting>
  <conditionalFormatting sqref="F85">
    <cfRule type="cellIs" dxfId="4370" priority="1192" operator="equal">
      <formula>0</formula>
    </cfRule>
    <cfRule type="cellIs" dxfId="4369" priority="1193" operator="lessThan">
      <formula>E85</formula>
    </cfRule>
    <cfRule type="cellIs" dxfId="4368" priority="1194" operator="greaterThanOrEqual">
      <formula>E85</formula>
    </cfRule>
  </conditionalFormatting>
  <conditionalFormatting sqref="F86">
    <cfRule type="cellIs" dxfId="4367" priority="1189" operator="equal">
      <formula>0</formula>
    </cfRule>
    <cfRule type="cellIs" dxfId="4366" priority="1190" operator="lessThan">
      <formula>E86</formula>
    </cfRule>
    <cfRule type="cellIs" dxfId="4365" priority="1191" operator="greaterThanOrEqual">
      <formula>E86</formula>
    </cfRule>
  </conditionalFormatting>
  <conditionalFormatting sqref="F61">
    <cfRule type="cellIs" dxfId="4364" priority="1183" operator="equal">
      <formula>0</formula>
    </cfRule>
    <cfRule type="cellIs" dxfId="4363" priority="1184" operator="lessThan">
      <formula>E61</formula>
    </cfRule>
    <cfRule type="cellIs" dxfId="4362" priority="1185" operator="greaterThanOrEqual">
      <formula>E61</formula>
    </cfRule>
  </conditionalFormatting>
  <conditionalFormatting sqref="G61">
    <cfRule type="cellIs" dxfId="4361" priority="1186" operator="equal">
      <formula>"Introducir resultado"</formula>
    </cfRule>
    <cfRule type="cellIs" dxfId="4360" priority="1187" operator="equal">
      <formula>"Meta Conseguida"</formula>
    </cfRule>
    <cfRule type="cellIs" dxfId="4359" priority="1188" operator="equal">
      <formula>"Meta non Conseguida"</formula>
    </cfRule>
  </conditionalFormatting>
  <conditionalFormatting sqref="G35">
    <cfRule type="cellIs" dxfId="4358" priority="1152" operator="equal">
      <formula>"Introducir resultado"</formula>
    </cfRule>
    <cfRule type="cellIs" dxfId="4357" priority="1153" operator="equal">
      <formula>"Meta Conseguida"</formula>
    </cfRule>
    <cfRule type="cellIs" dxfId="4356" priority="1154" operator="equal">
      <formula>"Meta non Conseguida"</formula>
    </cfRule>
  </conditionalFormatting>
  <conditionalFormatting sqref="G25">
    <cfRule type="cellIs" dxfId="4355" priority="1149" operator="equal">
      <formula>"Introducir resultado"</formula>
    </cfRule>
    <cfRule type="cellIs" dxfId="4354" priority="1150" operator="equal">
      <formula>"Meta Conseguida"</formula>
    </cfRule>
    <cfRule type="cellIs" dxfId="4353" priority="1151" operator="equal">
      <formula>"Meta non Conseguida"</formula>
    </cfRule>
  </conditionalFormatting>
  <conditionalFormatting sqref="G27:G30">
    <cfRule type="cellIs" dxfId="4352" priority="1146" operator="equal">
      <formula>"Introducir resultado"</formula>
    </cfRule>
    <cfRule type="cellIs" dxfId="4351" priority="1147" operator="equal">
      <formula>"Meta Conseguida"</formula>
    </cfRule>
    <cfRule type="cellIs" dxfId="4350" priority="1148" operator="equal">
      <formula>"Meta non Conseguida"</formula>
    </cfRule>
  </conditionalFormatting>
  <conditionalFormatting sqref="G32">
    <cfRule type="cellIs" dxfId="4349" priority="1143" operator="equal">
      <formula>"Introducir resultado"</formula>
    </cfRule>
    <cfRule type="cellIs" dxfId="4348" priority="1144" operator="equal">
      <formula>"Meta Conseguida"</formula>
    </cfRule>
    <cfRule type="cellIs" dxfId="4347" priority="1145" operator="equal">
      <formula>"Meta non Conseguida"</formula>
    </cfRule>
  </conditionalFormatting>
  <conditionalFormatting sqref="G53">
    <cfRule type="cellIs" dxfId="4346" priority="1140" operator="equal">
      <formula>"Introducir resultado"</formula>
    </cfRule>
    <cfRule type="cellIs" dxfId="4345" priority="1141" operator="equal">
      <formula>"Meta Conseguida"</formula>
    </cfRule>
    <cfRule type="cellIs" dxfId="4344" priority="1142" operator="equal">
      <formula>"Meta non Conseguida"</formula>
    </cfRule>
  </conditionalFormatting>
  <conditionalFormatting sqref="G64">
    <cfRule type="cellIs" dxfId="4343" priority="1137" operator="equal">
      <formula>"Introducir resultado"</formula>
    </cfRule>
    <cfRule type="cellIs" dxfId="4342" priority="1138" operator="equal">
      <formula>"Meta Conseguida"</formula>
    </cfRule>
    <cfRule type="cellIs" dxfId="4341" priority="1139" operator="equal">
      <formula>"Meta non Conseguida"</formula>
    </cfRule>
  </conditionalFormatting>
  <conditionalFormatting sqref="G70">
    <cfRule type="cellIs" dxfId="4340" priority="1134" operator="equal">
      <formula>"Introducir resultado"</formula>
    </cfRule>
    <cfRule type="cellIs" dxfId="4339" priority="1135" operator="equal">
      <formula>"Indicador Completado"</formula>
    </cfRule>
    <cfRule type="cellIs" dxfId="4338" priority="1136" operator="equal">
      <formula>"Meta no Conseguida"</formula>
    </cfRule>
  </conditionalFormatting>
  <conditionalFormatting sqref="G72">
    <cfRule type="cellIs" dxfId="4337" priority="1131" operator="equal">
      <formula>"Introducir resultado"</formula>
    </cfRule>
    <cfRule type="cellIs" dxfId="4336" priority="1132" operator="equal">
      <formula>"Indicador Completado"</formula>
    </cfRule>
    <cfRule type="cellIs" dxfId="4335" priority="1133" operator="equal">
      <formula>"Meta no Conseguida"</formula>
    </cfRule>
  </conditionalFormatting>
  <conditionalFormatting sqref="G71">
    <cfRule type="cellIs" dxfId="4334" priority="1128" operator="equal">
      <formula>"Introducir resultado"</formula>
    </cfRule>
    <cfRule type="cellIs" dxfId="4333" priority="1129" operator="equal">
      <formula>"Meta Conseguida"</formula>
    </cfRule>
    <cfRule type="cellIs" dxfId="4332" priority="1130" operator="equal">
      <formula>"Meta non Conseguida"</formula>
    </cfRule>
  </conditionalFormatting>
  <conditionalFormatting sqref="G73">
    <cfRule type="cellIs" dxfId="4331" priority="1125" operator="equal">
      <formula>"Introducir resultado"</formula>
    </cfRule>
    <cfRule type="cellIs" dxfId="4330" priority="1126" operator="equal">
      <formula>"Meta Conseguida"</formula>
    </cfRule>
    <cfRule type="cellIs" dxfId="4329" priority="1127" operator="equal">
      <formula>"Meta non Conseguida"</formula>
    </cfRule>
  </conditionalFormatting>
  <conditionalFormatting sqref="G74">
    <cfRule type="cellIs" dxfId="4328" priority="1122" operator="equal">
      <formula>"Introducir resultado"</formula>
    </cfRule>
    <cfRule type="cellIs" dxfId="4327" priority="1123" operator="equal">
      <formula>"Meta Conseguida"</formula>
    </cfRule>
    <cfRule type="cellIs" dxfId="4326" priority="1124" operator="equal">
      <formula>"Meta non Conseguida"</formula>
    </cfRule>
  </conditionalFormatting>
  <conditionalFormatting sqref="G80">
    <cfRule type="cellIs" dxfId="4325" priority="1119" operator="equal">
      <formula>"Introducir resultado"</formula>
    </cfRule>
    <cfRule type="cellIs" dxfId="4324" priority="1120" operator="equal">
      <formula>"Meta Conseguida"</formula>
    </cfRule>
    <cfRule type="cellIs" dxfId="4323" priority="1121" operator="equal">
      <formula>"Meta non Conseguida"</formula>
    </cfRule>
  </conditionalFormatting>
  <conditionalFormatting sqref="G81">
    <cfRule type="cellIs" dxfId="4322" priority="1116" operator="equal">
      <formula>"Introducir resultado"</formula>
    </cfRule>
    <cfRule type="cellIs" dxfId="4321" priority="1117" operator="equal">
      <formula>"Meta Conseguida"</formula>
    </cfRule>
    <cfRule type="cellIs" dxfId="4320" priority="1118" operator="equal">
      <formula>"Meta non Conseguida"</formula>
    </cfRule>
  </conditionalFormatting>
  <conditionalFormatting sqref="F80">
    <cfRule type="cellIs" dxfId="4319" priority="1113" operator="equal">
      <formula>0</formula>
    </cfRule>
    <cfRule type="cellIs" dxfId="4318" priority="1114" operator="lessThan">
      <formula>E80</formula>
    </cfRule>
    <cfRule type="cellIs" dxfId="4317" priority="1115" operator="greaterThanOrEqual">
      <formula>E80</formula>
    </cfRule>
  </conditionalFormatting>
  <conditionalFormatting sqref="F71">
    <cfRule type="cellIs" dxfId="4316" priority="1110" operator="equal">
      <formula>0</formula>
    </cfRule>
    <cfRule type="cellIs" dxfId="4315" priority="1111" operator="lessThan">
      <formula>E71</formula>
    </cfRule>
    <cfRule type="cellIs" dxfId="4314" priority="1112" operator="greaterThanOrEqual">
      <formula>E71</formula>
    </cfRule>
  </conditionalFormatting>
  <conditionalFormatting sqref="F74">
    <cfRule type="cellIs" dxfId="4313" priority="1104" operator="equal">
      <formula>0</formula>
    </cfRule>
    <cfRule type="cellIs" dxfId="4312" priority="1105" operator="lessThan">
      <formula>E74</formula>
    </cfRule>
    <cfRule type="cellIs" dxfId="4311" priority="1106" operator="greaterThanOrEqual">
      <formula>E74</formula>
    </cfRule>
  </conditionalFormatting>
  <conditionalFormatting sqref="F81">
    <cfRule type="cellIs" dxfId="4310" priority="1101" operator="equal">
      <formula>0</formula>
    </cfRule>
    <cfRule type="cellIs" dxfId="4309" priority="1102" operator="lessThan">
      <formula>E81</formula>
    </cfRule>
    <cfRule type="cellIs" dxfId="4308" priority="1103" operator="greaterThanOrEqual">
      <formula>E81</formula>
    </cfRule>
  </conditionalFormatting>
  <conditionalFormatting sqref="G87:G88">
    <cfRule type="cellIs" dxfId="4307" priority="1098" operator="equal">
      <formula>"Introducir resultado"</formula>
    </cfRule>
    <cfRule type="cellIs" dxfId="4306" priority="1099" operator="equal">
      <formula>"Indicador Completado"</formula>
    </cfRule>
    <cfRule type="cellIs" dxfId="4305" priority="1100" operator="equal">
      <formula>"Meta no Conseguida"</formula>
    </cfRule>
  </conditionalFormatting>
  <conditionalFormatting sqref="F93:F102">
    <cfRule type="cellIs" dxfId="4304" priority="1095" operator="equal">
      <formula>0</formula>
    </cfRule>
    <cfRule type="cellIs" dxfId="4303" priority="1096" operator="lessThan">
      <formula>E93</formula>
    </cfRule>
    <cfRule type="cellIs" dxfId="4302" priority="1097" operator="greaterThanOrEqual">
      <formula>E93</formula>
    </cfRule>
  </conditionalFormatting>
  <conditionalFormatting sqref="G93:G102">
    <cfRule type="cellIs" dxfId="4301" priority="1092" operator="equal">
      <formula>"Introducir resultado"</formula>
    </cfRule>
    <cfRule type="cellIs" dxfId="4300" priority="1093" operator="equal">
      <formula>"Meta Conseguida"</formula>
    </cfRule>
    <cfRule type="cellIs" dxfId="4299" priority="1094" operator="equal">
      <formula>"Meta non Conseguida"</formula>
    </cfRule>
  </conditionalFormatting>
  <conditionalFormatting sqref="K33">
    <cfRule type="cellIs" dxfId="4298" priority="1089" operator="equal">
      <formula>"Introducir resultado"</formula>
    </cfRule>
    <cfRule type="cellIs" dxfId="4297" priority="1090" operator="equal">
      <formula>"Meta Conseguida"</formula>
    </cfRule>
    <cfRule type="cellIs" dxfId="4296" priority="1091" operator="equal">
      <formula>"Meta non Conseguida"</formula>
    </cfRule>
  </conditionalFormatting>
  <conditionalFormatting sqref="K55">
    <cfRule type="cellIs" dxfId="4295" priority="1065" operator="equal">
      <formula>"Introducir resultado"</formula>
    </cfRule>
    <cfRule type="cellIs" dxfId="4294" priority="1066" operator="equal">
      <formula>"Meta Conseguida"</formula>
    </cfRule>
    <cfRule type="cellIs" dxfId="4293" priority="1067" operator="equal">
      <formula>"Meta non Conseguida"</formula>
    </cfRule>
  </conditionalFormatting>
  <conditionalFormatting sqref="K66">
    <cfRule type="cellIs" dxfId="4292" priority="1050" operator="equal">
      <formula>"Introducir resultado"</formula>
    </cfRule>
    <cfRule type="cellIs" dxfId="4291" priority="1051" operator="equal">
      <formula>"Meta Conseguida"</formula>
    </cfRule>
    <cfRule type="cellIs" dxfId="4290" priority="1052" operator="equal">
      <formula>"Meta non Conseguida"</formula>
    </cfRule>
  </conditionalFormatting>
  <conditionalFormatting sqref="J52">
    <cfRule type="cellIs" dxfId="4289" priority="1017" operator="equal">
      <formula>0</formula>
    </cfRule>
    <cfRule type="cellIs" dxfId="4288" priority="1018" operator="lessThanOrEqual">
      <formula>I52</formula>
    </cfRule>
    <cfRule type="cellIs" dxfId="4287" priority="1019" operator="greaterThan">
      <formula>I52</formula>
    </cfRule>
  </conditionalFormatting>
  <conditionalFormatting sqref="J64">
    <cfRule type="cellIs" dxfId="4286" priority="1011" operator="equal">
      <formula>0</formula>
    </cfRule>
    <cfRule type="cellIs" dxfId="4285" priority="1012" operator="lessThan">
      <formula>I64</formula>
    </cfRule>
    <cfRule type="cellIs" dxfId="4284" priority="1013" operator="greaterThanOrEqual">
      <formula>I64</formula>
    </cfRule>
  </conditionalFormatting>
  <conditionalFormatting sqref="K48:K49">
    <cfRule type="cellIs" dxfId="4283" priority="1086" operator="equal">
      <formula>"Introducir resultado"</formula>
    </cfRule>
    <cfRule type="cellIs" dxfId="4282" priority="1087" operator="equal">
      <formula>"Meta Conseguida"</formula>
    </cfRule>
    <cfRule type="cellIs" dxfId="4281" priority="1088" operator="equal">
      <formula>"Meta non Conseguida"</formula>
    </cfRule>
  </conditionalFormatting>
  <conditionalFormatting sqref="K38">
    <cfRule type="cellIs" dxfId="4280" priority="1083" operator="equal">
      <formula>"Introducir resultado"</formula>
    </cfRule>
    <cfRule type="cellIs" dxfId="4279" priority="1084" operator="equal">
      <formula>"Meta Conseguida"</formula>
    </cfRule>
    <cfRule type="cellIs" dxfId="4278" priority="1085" operator="equal">
      <formula>"Meta non Conseguida"</formula>
    </cfRule>
  </conditionalFormatting>
  <conditionalFormatting sqref="J37">
    <cfRule type="cellIs" dxfId="4277" priority="1080" operator="equal">
      <formula>0</formula>
    </cfRule>
    <cfRule type="cellIs" dxfId="4276" priority="1081" operator="lessThan">
      <formula>$E37</formula>
    </cfRule>
    <cfRule type="cellIs" dxfId="4275" priority="1082" operator="greaterThanOrEqual">
      <formula>$E37</formula>
    </cfRule>
  </conditionalFormatting>
  <conditionalFormatting sqref="K47">
    <cfRule type="cellIs" dxfId="4274" priority="1077" operator="equal">
      <formula>"Introducir resultado"</formula>
    </cfRule>
    <cfRule type="cellIs" dxfId="4273" priority="1078" operator="equal">
      <formula>"Meta Conseguida"</formula>
    </cfRule>
    <cfRule type="cellIs" dxfId="4272" priority="1079" operator="equal">
      <formula>"Meta noN Conseguida"</formula>
    </cfRule>
  </conditionalFormatting>
  <conditionalFormatting sqref="J46">
    <cfRule type="cellIs" dxfId="4271" priority="1074" operator="equal">
      <formula>0</formula>
    </cfRule>
    <cfRule type="cellIs" dxfId="4270" priority="1075" operator="lessThan">
      <formula>I46</formula>
    </cfRule>
    <cfRule type="cellIs" dxfId="4269" priority="1076" operator="greaterThanOrEqual">
      <formula>I46</formula>
    </cfRule>
  </conditionalFormatting>
  <conditionalFormatting sqref="J47:J49">
    <cfRule type="cellIs" dxfId="4268" priority="1071" operator="equal">
      <formula>0</formula>
    </cfRule>
    <cfRule type="cellIs" dxfId="4267" priority="1072" operator="lessThan">
      <formula>I47</formula>
    </cfRule>
    <cfRule type="cellIs" dxfId="4266" priority="1073" operator="greaterThanOrEqual">
      <formula>I47</formula>
    </cfRule>
  </conditionalFormatting>
  <conditionalFormatting sqref="K57:K58">
    <cfRule type="cellIs" dxfId="4265" priority="1068" operator="equal">
      <formula>"Introducir resultado"</formula>
    </cfRule>
    <cfRule type="cellIs" dxfId="4264" priority="1069" operator="equal">
      <formula>"Meta Conseguida"</formula>
    </cfRule>
    <cfRule type="cellIs" dxfId="4263" priority="1070" operator="equal">
      <formula>"Meta non Conseguida"</formula>
    </cfRule>
  </conditionalFormatting>
  <conditionalFormatting sqref="J54">
    <cfRule type="cellIs" dxfId="4262" priority="1062" operator="equal">
      <formula>0</formula>
    </cfRule>
    <cfRule type="cellIs" dxfId="4261" priority="1063" operator="lessThan">
      <formula>$E54</formula>
    </cfRule>
    <cfRule type="cellIs" dxfId="4260" priority="1064" operator="greaterThanOrEqual">
      <formula>$E54</formula>
    </cfRule>
  </conditionalFormatting>
  <conditionalFormatting sqref="K60">
    <cfRule type="cellIs" dxfId="4259" priority="1059" operator="equal">
      <formula>"Introducir resultado"</formula>
    </cfRule>
    <cfRule type="cellIs" dxfId="4258" priority="1060" operator="equal">
      <formula>"Meta Conseguida"</formula>
    </cfRule>
    <cfRule type="cellIs" dxfId="4257" priority="1061" operator="equal">
      <formula>"Meta non Conseguida"</formula>
    </cfRule>
  </conditionalFormatting>
  <conditionalFormatting sqref="K59">
    <cfRule type="cellIs" dxfId="4256" priority="1056" operator="equal">
      <formula>"Meta Totalmente Alcanzada"</formula>
    </cfRule>
    <cfRule type="cellIs" dxfId="4255" priority="1057" operator="equal">
      <formula>"Meta Parcialmente Alcanzada"</formula>
    </cfRule>
    <cfRule type="cellIs" dxfId="4254" priority="1058" operator="equal">
      <formula>"Ningunha Meta Alcanzada"</formula>
    </cfRule>
  </conditionalFormatting>
  <conditionalFormatting sqref="J59">
    <cfRule type="cellIs" dxfId="4253" priority="1053" operator="equal">
      <formula>0</formula>
    </cfRule>
    <cfRule type="cellIs" dxfId="4252" priority="1054" operator="lessThan">
      <formula>I59</formula>
    </cfRule>
    <cfRule type="cellIs" dxfId="4251" priority="1055" operator="greaterThanOrEqual">
      <formula>I59</formula>
    </cfRule>
  </conditionalFormatting>
  <conditionalFormatting sqref="K65">
    <cfRule type="cellIs" dxfId="4250" priority="1047" operator="equal">
      <formula>"Meta Totalmente Alcanzada"</formula>
    </cfRule>
    <cfRule type="cellIs" dxfId="4249" priority="1048" operator="equal">
      <formula>"Meta Parcialmente Alcanzada"</formula>
    </cfRule>
    <cfRule type="cellIs" dxfId="4248" priority="1049" operator="equal">
      <formula>"Ningunha Meta Alcanzada"</formula>
    </cfRule>
  </conditionalFormatting>
  <conditionalFormatting sqref="J65">
    <cfRule type="cellIs" dxfId="4247" priority="1044" operator="equal">
      <formula>0</formula>
    </cfRule>
    <cfRule type="cellIs" dxfId="4246" priority="1045" operator="lessThan">
      <formula>$E65</formula>
    </cfRule>
    <cfRule type="cellIs" dxfId="4245" priority="1046" operator="greaterThanOrEqual">
      <formula>$E65</formula>
    </cfRule>
  </conditionalFormatting>
  <conditionalFormatting sqref="K52">
    <cfRule type="cellIs" dxfId="4244" priority="1041" operator="equal">
      <formula>"Introducir resultado"</formula>
    </cfRule>
    <cfRule type="cellIs" dxfId="4243" priority="1042" operator="equal">
      <formula>"Meta Conseguida"</formula>
    </cfRule>
    <cfRule type="cellIs" dxfId="4242" priority="1043" operator="equal">
      <formula>"Meta non Conseguida"</formula>
    </cfRule>
  </conditionalFormatting>
  <conditionalFormatting sqref="K75">
    <cfRule type="cellIs" dxfId="4241" priority="1035" operator="equal">
      <formula>"Meta Totalmente Alcanzada"</formula>
    </cfRule>
    <cfRule type="cellIs" dxfId="4240" priority="1036" operator="equal">
      <formula>"Meta Parcialmente Alcanzada"</formula>
    </cfRule>
    <cfRule type="cellIs" dxfId="4239" priority="1037" operator="equal">
      <formula>"Ningunha Meta Alcanzada"</formula>
    </cfRule>
  </conditionalFormatting>
  <conditionalFormatting sqref="J75">
    <cfRule type="cellIs" dxfId="4238" priority="1032" operator="equal">
      <formula>0</formula>
    </cfRule>
    <cfRule type="cellIs" dxfId="4237" priority="1033" operator="lessThan">
      <formula>$E75</formula>
    </cfRule>
    <cfRule type="cellIs" dxfId="4236" priority="1034" operator="greaterThanOrEqual">
      <formula>$E75</formula>
    </cfRule>
  </conditionalFormatting>
  <conditionalFormatting sqref="K56">
    <cfRule type="cellIs" dxfId="4235" priority="1029" operator="equal">
      <formula>"Introducir resultado"</formula>
    </cfRule>
    <cfRule type="cellIs" dxfId="4234" priority="1030" operator="equal">
      <formula>"Meta Conseguida"</formula>
    </cfRule>
    <cfRule type="cellIs" dxfId="4233" priority="1031" operator="equal">
      <formula>"Meta non Conseguida"</formula>
    </cfRule>
  </conditionalFormatting>
  <conditionalFormatting sqref="K37">
    <cfRule type="cellIs" dxfId="4232" priority="1026" operator="equal">
      <formula>"Meta Totalmente Alcanzada"</formula>
    </cfRule>
    <cfRule type="cellIs" dxfId="4231" priority="1027" operator="equal">
      <formula>"Meta Parcialmente Alcanzada"</formula>
    </cfRule>
    <cfRule type="cellIs" dxfId="4230" priority="1028" operator="equal">
      <formula>"Ningunha Meta Alcanzada"</formula>
    </cfRule>
  </conditionalFormatting>
  <conditionalFormatting sqref="K46">
    <cfRule type="cellIs" dxfId="4229" priority="1023" operator="equal">
      <formula>"Meta Totalmente Alcanzada"</formula>
    </cfRule>
    <cfRule type="cellIs" dxfId="4228" priority="1024" operator="equal">
      <formula>"Meta Parcialmente Alcanzada"</formula>
    </cfRule>
    <cfRule type="cellIs" dxfId="4227" priority="1025" operator="equal">
      <formula>"Ningunha Meta Alcanzada"</formula>
    </cfRule>
  </conditionalFormatting>
  <conditionalFormatting sqref="K54">
    <cfRule type="cellIs" dxfId="4226" priority="1020" operator="equal">
      <formula>"Meta Totalmente Alcanzada"</formula>
    </cfRule>
    <cfRule type="cellIs" dxfId="4225" priority="1021" operator="equal">
      <formula>"Meta Parcialmente Alcanzada"</formula>
    </cfRule>
    <cfRule type="cellIs" dxfId="4224" priority="1022" operator="equal">
      <formula>"Ningunha Meta Alcanzada"</formula>
    </cfRule>
  </conditionalFormatting>
  <conditionalFormatting sqref="J55">
    <cfRule type="cellIs" dxfId="4223" priority="1008" operator="equal">
      <formula>0</formula>
    </cfRule>
    <cfRule type="cellIs" dxfId="4222" priority="1009" operator="lessThan">
      <formula>I55</formula>
    </cfRule>
    <cfRule type="cellIs" dxfId="4221" priority="1010" operator="greaterThanOrEqual">
      <formula>I55</formula>
    </cfRule>
  </conditionalFormatting>
  <conditionalFormatting sqref="J33">
    <cfRule type="cellIs" dxfId="4220" priority="1002" operator="equal">
      <formula>0</formula>
    </cfRule>
    <cfRule type="cellIs" dxfId="4219" priority="1003" operator="lessThan">
      <formula>I33</formula>
    </cfRule>
    <cfRule type="cellIs" dxfId="4218" priority="1004" operator="greaterThanOrEqual">
      <formula>I33</formula>
    </cfRule>
  </conditionalFormatting>
  <conditionalFormatting sqref="J32">
    <cfRule type="cellIs" dxfId="4217" priority="999" operator="equal">
      <formula>0</formula>
    </cfRule>
    <cfRule type="cellIs" dxfId="4216" priority="1000" operator="lessThan">
      <formula>I32</formula>
    </cfRule>
    <cfRule type="cellIs" dxfId="4215" priority="1001" operator="greaterThanOrEqual">
      <formula>I32</formula>
    </cfRule>
  </conditionalFormatting>
  <conditionalFormatting sqref="J35">
    <cfRule type="cellIs" dxfId="4214" priority="996" operator="equal">
      <formula>0</formula>
    </cfRule>
    <cfRule type="cellIs" dxfId="4213" priority="997" operator="lessThan">
      <formula>I35</formula>
    </cfRule>
    <cfRule type="cellIs" dxfId="4212" priority="998" operator="greaterThanOrEqual">
      <formula>I35</formula>
    </cfRule>
  </conditionalFormatting>
  <conditionalFormatting sqref="K36">
    <cfRule type="cellIs" dxfId="4211" priority="993" operator="equal">
      <formula>"Introducir resultado"</formula>
    </cfRule>
    <cfRule type="cellIs" dxfId="4210" priority="994" operator="equal">
      <formula>"Meta Conseguida"</formula>
    </cfRule>
    <cfRule type="cellIs" dxfId="4209" priority="995" operator="equal">
      <formula>"Meta non Conseguida"</formula>
    </cfRule>
  </conditionalFormatting>
  <conditionalFormatting sqref="J36">
    <cfRule type="cellIs" dxfId="4208" priority="990" operator="equal">
      <formula>0</formula>
    </cfRule>
    <cfRule type="cellIs" dxfId="4207" priority="991" operator="lessThan">
      <formula>I36</formula>
    </cfRule>
    <cfRule type="cellIs" dxfId="4206" priority="992" operator="greaterThanOrEqual">
      <formula>I36</formula>
    </cfRule>
  </conditionalFormatting>
  <conditionalFormatting sqref="J39">
    <cfRule type="cellIs" dxfId="4205" priority="984" operator="equal">
      <formula>0</formula>
    </cfRule>
    <cfRule type="cellIs" dxfId="4204" priority="985" operator="lessThan">
      <formula>I39</formula>
    </cfRule>
    <cfRule type="cellIs" dxfId="4203" priority="986" operator="greaterThanOrEqual">
      <formula>I39</formula>
    </cfRule>
  </conditionalFormatting>
  <conditionalFormatting sqref="K39">
    <cfRule type="cellIs" dxfId="4202" priority="987" operator="equal">
      <formula>"Introducir resultado"</formula>
    </cfRule>
    <cfRule type="cellIs" dxfId="4201" priority="988" operator="equal">
      <formula>"Meta Conseguida"</formula>
    </cfRule>
    <cfRule type="cellIs" dxfId="4200" priority="989" operator="equal">
      <formula>"Meta non Conseguida"</formula>
    </cfRule>
  </conditionalFormatting>
  <conditionalFormatting sqref="J40">
    <cfRule type="cellIs" dxfId="4199" priority="978" operator="equal">
      <formula>0</formula>
    </cfRule>
    <cfRule type="cellIs" dxfId="4198" priority="979" operator="lessThan">
      <formula>I40</formula>
    </cfRule>
    <cfRule type="cellIs" dxfId="4197" priority="980" operator="greaterThanOrEqual">
      <formula>I40</formula>
    </cfRule>
  </conditionalFormatting>
  <conditionalFormatting sqref="K40">
    <cfRule type="cellIs" dxfId="4196" priority="981" operator="equal">
      <formula>"Introducir resultado"</formula>
    </cfRule>
    <cfRule type="cellIs" dxfId="4195" priority="982" operator="equal">
      <formula>"Meta Conseguida"</formula>
    </cfRule>
    <cfRule type="cellIs" dxfId="4194" priority="983" operator="equal">
      <formula>"Meta non Conseguida"</formula>
    </cfRule>
  </conditionalFormatting>
  <conditionalFormatting sqref="K41">
    <cfRule type="cellIs" dxfId="4193" priority="975" operator="equal">
      <formula>"Introducir resultado"</formula>
    </cfRule>
    <cfRule type="cellIs" dxfId="4192" priority="976" operator="equal">
      <formula>"Indicador Completado"</formula>
    </cfRule>
    <cfRule type="cellIs" dxfId="4191" priority="977" operator="equal">
      <formula>"Meta no Conseguida"</formula>
    </cfRule>
  </conditionalFormatting>
  <conditionalFormatting sqref="J53">
    <cfRule type="cellIs" dxfId="4190" priority="972" operator="equal">
      <formula>0</formula>
    </cfRule>
    <cfRule type="cellIs" dxfId="4189" priority="973" operator="lessThanOrEqual">
      <formula>I53</formula>
    </cfRule>
    <cfRule type="cellIs" dxfId="4188" priority="974" operator="greaterThan">
      <formula>I53</formula>
    </cfRule>
  </conditionalFormatting>
  <conditionalFormatting sqref="K67:K69">
    <cfRule type="cellIs" dxfId="4187" priority="969" operator="equal">
      <formula>"Introducir resultado"</formula>
    </cfRule>
    <cfRule type="cellIs" dxfId="4186" priority="970" operator="equal">
      <formula>"Meta Conseguida"</formula>
    </cfRule>
    <cfRule type="cellIs" dxfId="4185" priority="971" operator="equal">
      <formula>"Meta non Conseguida"</formula>
    </cfRule>
  </conditionalFormatting>
  <conditionalFormatting sqref="K76">
    <cfRule type="cellIs" dxfId="4184" priority="966" operator="equal">
      <formula>"Introducir resultado"</formula>
    </cfRule>
    <cfRule type="cellIs" dxfId="4183" priority="967" operator="equal">
      <formula>"Meta Conseguida"</formula>
    </cfRule>
    <cfRule type="cellIs" dxfId="4182" priority="968" operator="equal">
      <formula>"Meta non Conseguida"</formula>
    </cfRule>
  </conditionalFormatting>
  <conditionalFormatting sqref="J76">
    <cfRule type="cellIs" dxfId="4181" priority="963" operator="equal">
      <formula>0</formula>
    </cfRule>
    <cfRule type="cellIs" dxfId="4180" priority="964" operator="lessThan">
      <formula>I76</formula>
    </cfRule>
    <cfRule type="cellIs" dxfId="4179" priority="965" operator="greaterThanOrEqual">
      <formula>I76</formula>
    </cfRule>
  </conditionalFormatting>
  <conditionalFormatting sqref="K77">
    <cfRule type="cellIs" dxfId="4178" priority="960" operator="equal">
      <formula>"Introducir resultado"</formula>
    </cfRule>
    <cfRule type="cellIs" dxfId="4177" priority="961" operator="equal">
      <formula>"Meta Conseguida"</formula>
    </cfRule>
    <cfRule type="cellIs" dxfId="4176" priority="962" operator="equal">
      <formula>"Meta non Conseguida"</formula>
    </cfRule>
  </conditionalFormatting>
  <conditionalFormatting sqref="J77">
    <cfRule type="cellIs" dxfId="4175" priority="957" operator="equal">
      <formula>0</formula>
    </cfRule>
    <cfRule type="cellIs" dxfId="4174" priority="958" operator="lessThan">
      <formula>I77</formula>
    </cfRule>
    <cfRule type="cellIs" dxfId="4173" priority="959" operator="greaterThanOrEqual">
      <formula>I77</formula>
    </cfRule>
  </conditionalFormatting>
  <conditionalFormatting sqref="K78">
    <cfRule type="cellIs" dxfId="4172" priority="954" operator="equal">
      <formula>"Introducir resultado"</formula>
    </cfRule>
    <cfRule type="cellIs" dxfId="4171" priority="955" operator="equal">
      <formula>"Meta Conseguida"</formula>
    </cfRule>
    <cfRule type="cellIs" dxfId="4170" priority="956" operator="equal">
      <formula>"Meta non Conseguida"</formula>
    </cfRule>
  </conditionalFormatting>
  <conditionalFormatting sqref="J78">
    <cfRule type="cellIs" dxfId="4169" priority="951" operator="equal">
      <formula>0</formula>
    </cfRule>
    <cfRule type="cellIs" dxfId="4168" priority="952" operator="lessThan">
      <formula>I78</formula>
    </cfRule>
    <cfRule type="cellIs" dxfId="4167" priority="953" operator="greaterThanOrEqual">
      <formula>I78</formula>
    </cfRule>
  </conditionalFormatting>
  <conditionalFormatting sqref="K79">
    <cfRule type="cellIs" dxfId="4166" priority="948" operator="equal">
      <formula>"Introducir resultado"</formula>
    </cfRule>
    <cfRule type="cellIs" dxfId="4165" priority="949" operator="equal">
      <formula>"Meta Conseguida"</formula>
    </cfRule>
    <cfRule type="cellIs" dxfId="4164" priority="950" operator="equal">
      <formula>"Meta non Conseguida"</formula>
    </cfRule>
  </conditionalFormatting>
  <conditionalFormatting sqref="J79">
    <cfRule type="cellIs" dxfId="4163" priority="945" operator="equal">
      <formula>0</formula>
    </cfRule>
    <cfRule type="cellIs" dxfId="4162" priority="946" operator="lessThan">
      <formula>I79</formula>
    </cfRule>
    <cfRule type="cellIs" dxfId="4161" priority="947" operator="greaterThanOrEqual">
      <formula>I79</formula>
    </cfRule>
  </conditionalFormatting>
  <conditionalFormatting sqref="K62">
    <cfRule type="cellIs" dxfId="4160" priority="942" operator="equal">
      <formula>"Introducir resultado"</formula>
    </cfRule>
    <cfRule type="cellIs" dxfId="4159" priority="943" operator="equal">
      <formula>"Meta Conseguida"</formula>
    </cfRule>
    <cfRule type="cellIs" dxfId="4158" priority="944" operator="equal">
      <formula>"Meta non Conseguida"</formula>
    </cfRule>
  </conditionalFormatting>
  <conditionalFormatting sqref="J63">
    <cfRule type="cellIs" dxfId="4157" priority="933" operator="equal">
      <formula>0</formula>
    </cfRule>
    <cfRule type="cellIs" dxfId="4156" priority="934" operator="lessThan">
      <formula>I63</formula>
    </cfRule>
    <cfRule type="cellIs" dxfId="4155" priority="935" operator="greaterThanOrEqual">
      <formula>I63</formula>
    </cfRule>
  </conditionalFormatting>
  <conditionalFormatting sqref="K63">
    <cfRule type="cellIs" dxfId="4154" priority="936" operator="equal">
      <formula>"Introducir resultado"</formula>
    </cfRule>
    <cfRule type="cellIs" dxfId="4153" priority="937" operator="equal">
      <formula>"Meta Conseguida"</formula>
    </cfRule>
    <cfRule type="cellIs" dxfId="4152" priority="938" operator="equal">
      <formula>"Meta non Conseguida"</formula>
    </cfRule>
  </conditionalFormatting>
  <conditionalFormatting sqref="K83">
    <cfRule type="cellIs" dxfId="4151" priority="930" operator="equal">
      <formula>"Introducir resultado"</formula>
    </cfRule>
    <cfRule type="cellIs" dxfId="4150" priority="931" operator="equal">
      <formula>"Meta Conseguida"</formula>
    </cfRule>
    <cfRule type="cellIs" dxfId="4149" priority="932" operator="equal">
      <formula>"Meta non Conseguida"</formula>
    </cfRule>
  </conditionalFormatting>
  <conditionalFormatting sqref="K82">
    <cfRule type="cellIs" dxfId="4148" priority="927" operator="equal">
      <formula>"Meta Totalmente Alcanzada"</formula>
    </cfRule>
    <cfRule type="cellIs" dxfId="4147" priority="928" operator="equal">
      <formula>"Meta Parcialmente Alcanzada"</formula>
    </cfRule>
    <cfRule type="cellIs" dxfId="4146" priority="929" operator="equal">
      <formula>"Ningunha Meta Alcanzada"</formula>
    </cfRule>
  </conditionalFormatting>
  <conditionalFormatting sqref="J82">
    <cfRule type="cellIs" dxfId="4145" priority="924" operator="equal">
      <formula>0</formula>
    </cfRule>
    <cfRule type="cellIs" dxfId="4144" priority="925" operator="lessThan">
      <formula>$E82</formula>
    </cfRule>
    <cfRule type="cellIs" dxfId="4143" priority="926" operator="greaterThanOrEqual">
      <formula>$E82</formula>
    </cfRule>
  </conditionalFormatting>
  <conditionalFormatting sqref="K84:K86">
    <cfRule type="cellIs" dxfId="4142" priority="921" operator="equal">
      <formula>"Introducir resultado"</formula>
    </cfRule>
    <cfRule type="cellIs" dxfId="4141" priority="922" operator="equal">
      <formula>"Meta Conseguida"</formula>
    </cfRule>
    <cfRule type="cellIs" dxfId="4140" priority="923" operator="equal">
      <formula>"Meta non Conseguida"</formula>
    </cfRule>
  </conditionalFormatting>
  <conditionalFormatting sqref="J27">
    <cfRule type="cellIs" dxfId="4139" priority="903" operator="equal">
      <formula>0</formula>
    </cfRule>
    <cfRule type="cellIs" dxfId="4138" priority="904" operator="lessThan">
      <formula>$E27</formula>
    </cfRule>
    <cfRule type="cellIs" dxfId="4137" priority="905" operator="greaterThanOrEqual">
      <formula>$E27</formula>
    </cfRule>
  </conditionalFormatting>
  <conditionalFormatting sqref="J28">
    <cfRule type="cellIs" dxfId="4136" priority="900" operator="equal">
      <formula>0</formula>
    </cfRule>
    <cfRule type="cellIs" dxfId="4135" priority="901" operator="lessThan">
      <formula>$E28</formula>
    </cfRule>
    <cfRule type="cellIs" dxfId="4134" priority="902" operator="greaterThanOrEqual">
      <formula>$E28</formula>
    </cfRule>
  </conditionalFormatting>
  <conditionalFormatting sqref="J29">
    <cfRule type="cellIs" dxfId="4133" priority="897" operator="equal">
      <formula>0</formula>
    </cfRule>
    <cfRule type="cellIs" dxfId="4132" priority="898" operator="lessThan">
      <formula>$E29</formula>
    </cfRule>
    <cfRule type="cellIs" dxfId="4131" priority="899" operator="greaterThanOrEqual">
      <formula>$E29</formula>
    </cfRule>
  </conditionalFormatting>
  <conditionalFormatting sqref="J30">
    <cfRule type="cellIs" dxfId="4130" priority="894" operator="equal">
      <formula>0</formula>
    </cfRule>
    <cfRule type="cellIs" dxfId="4129" priority="895" operator="lessThan">
      <formula>$E30</formula>
    </cfRule>
    <cfRule type="cellIs" dxfId="4128" priority="896" operator="greaterThanOrEqual">
      <formula>$E30</formula>
    </cfRule>
  </conditionalFormatting>
  <conditionalFormatting sqref="J24">
    <cfRule type="cellIs" dxfId="4127" priority="918" operator="equal">
      <formula>0</formula>
    </cfRule>
    <cfRule type="cellIs" dxfId="4126" priority="919" operator="greaterThanOrEqual">
      <formula>I24</formula>
    </cfRule>
    <cfRule type="cellIs" dxfId="4125" priority="920" operator="lessThan">
      <formula>I24</formula>
    </cfRule>
  </conditionalFormatting>
  <conditionalFormatting sqref="K24">
    <cfRule type="cellIs" dxfId="4124" priority="915" operator="equal">
      <formula>"Meta Totalmente Alcanzada"</formula>
    </cfRule>
    <cfRule type="cellIs" dxfId="4123" priority="916" operator="equal">
      <formula>"Meta Parcialmente Alcanzada"</formula>
    </cfRule>
    <cfRule type="cellIs" dxfId="4122" priority="917" operator="equal">
      <formula>"Ningunha Meta Alcanzada"</formula>
    </cfRule>
  </conditionalFormatting>
  <conditionalFormatting sqref="K26">
    <cfRule type="cellIs" dxfId="4121" priority="912" operator="equal">
      <formula>"Introducir resultado"</formula>
    </cfRule>
    <cfRule type="cellIs" dxfId="4120" priority="913" operator="equal">
      <formula>"Meta Conseguida"</formula>
    </cfRule>
    <cfRule type="cellIs" dxfId="4119" priority="914" operator="equal">
      <formula>"Meta non Conseguida"</formula>
    </cfRule>
  </conditionalFormatting>
  <conditionalFormatting sqref="J26">
    <cfRule type="cellIs" dxfId="4118" priority="909" operator="equal">
      <formula>0</formula>
    </cfRule>
    <cfRule type="cellIs" dxfId="4117" priority="910" operator="lessThanOrEqual">
      <formula>I26</formula>
    </cfRule>
    <cfRule type="cellIs" dxfId="4116" priority="911" operator="greaterThan">
      <formula>I26</formula>
    </cfRule>
  </conditionalFormatting>
  <conditionalFormatting sqref="J25">
    <cfRule type="cellIs" dxfId="4115" priority="906" operator="equal">
      <formula>0</formula>
    </cfRule>
    <cfRule type="cellIs" dxfId="4114" priority="907" operator="lessThan">
      <formula>I25</formula>
    </cfRule>
    <cfRule type="cellIs" dxfId="4113" priority="908" operator="greaterThanOrEqual">
      <formula>I25</formula>
    </cfRule>
  </conditionalFormatting>
  <conditionalFormatting sqref="J92">
    <cfRule type="cellIs" dxfId="4112" priority="891" operator="equal">
      <formula>0</formula>
    </cfRule>
    <cfRule type="cellIs" dxfId="4111" priority="892" operator="lessThan">
      <formula>I92</formula>
    </cfRule>
    <cfRule type="cellIs" dxfId="4110" priority="893" operator="greaterThanOrEqual">
      <formula>I92</formula>
    </cfRule>
  </conditionalFormatting>
  <conditionalFormatting sqref="K92">
    <cfRule type="cellIs" dxfId="4109" priority="888" operator="equal">
      <formula>"Meta Totalmente Alcanzada"</formula>
    </cfRule>
    <cfRule type="cellIs" dxfId="4108" priority="889" operator="equal">
      <formula>"Meta Parcialmente Alcanzada"</formula>
    </cfRule>
    <cfRule type="cellIs" dxfId="4107" priority="890" operator="equal">
      <formula>"Ningunha Meta Alcanzada"</formula>
    </cfRule>
  </conditionalFormatting>
  <conditionalFormatting sqref="J56:J58">
    <cfRule type="cellIs" dxfId="4106" priority="831" operator="equal">
      <formula>0</formula>
    </cfRule>
    <cfRule type="cellIs" dxfId="4105" priority="832" operator="lessThan">
      <formula>I56</formula>
    </cfRule>
    <cfRule type="cellIs" dxfId="4104" priority="833" operator="greaterThanOrEqual">
      <formula>I56</formula>
    </cfRule>
  </conditionalFormatting>
  <conditionalFormatting sqref="J66">
    <cfRule type="cellIs" dxfId="4103" priority="828" operator="equal">
      <formula>0</formula>
    </cfRule>
    <cfRule type="cellIs" dxfId="4102" priority="829" operator="lessThan">
      <formula>I66</formula>
    </cfRule>
    <cfRule type="cellIs" dxfId="4101" priority="830" operator="greaterThanOrEqual">
      <formula>I66</formula>
    </cfRule>
  </conditionalFormatting>
  <conditionalFormatting sqref="J68">
    <cfRule type="cellIs" dxfId="4100" priority="822" operator="equal">
      <formula>0</formula>
    </cfRule>
    <cfRule type="cellIs" dxfId="4099" priority="823" operator="lessThan">
      <formula>I68</formula>
    </cfRule>
    <cfRule type="cellIs" dxfId="4098" priority="824" operator="greaterThanOrEqual">
      <formula>I68</formula>
    </cfRule>
  </conditionalFormatting>
  <conditionalFormatting sqref="J83">
    <cfRule type="cellIs" dxfId="4097" priority="816" operator="equal">
      <formula>0</formula>
    </cfRule>
    <cfRule type="cellIs" dxfId="4096" priority="817" operator="lessThan">
      <formula>I83</formula>
    </cfRule>
    <cfRule type="cellIs" dxfId="4095" priority="818" operator="greaterThanOrEqual">
      <formula>I83</formula>
    </cfRule>
  </conditionalFormatting>
  <conditionalFormatting sqref="J84">
    <cfRule type="cellIs" dxfId="4094" priority="813" operator="equal">
      <formula>0</formula>
    </cfRule>
    <cfRule type="cellIs" dxfId="4093" priority="814" operator="lessThan">
      <formula>I84</formula>
    </cfRule>
    <cfRule type="cellIs" dxfId="4092" priority="815" operator="greaterThanOrEqual">
      <formula>I84</formula>
    </cfRule>
  </conditionalFormatting>
  <conditionalFormatting sqref="J85">
    <cfRule type="cellIs" dxfId="4091" priority="810" operator="equal">
      <formula>0</formula>
    </cfRule>
    <cfRule type="cellIs" dxfId="4090" priority="811" operator="lessThan">
      <formula>I85</formula>
    </cfRule>
    <cfRule type="cellIs" dxfId="4089" priority="812" operator="greaterThanOrEqual">
      <formula>I85</formula>
    </cfRule>
  </conditionalFormatting>
  <conditionalFormatting sqref="J86">
    <cfRule type="cellIs" dxfId="4088" priority="807" operator="equal">
      <formula>0</formula>
    </cfRule>
    <cfRule type="cellIs" dxfId="4087" priority="808" operator="lessThan">
      <formula>I86</formula>
    </cfRule>
    <cfRule type="cellIs" dxfId="4086" priority="809" operator="greaterThanOrEqual">
      <formula>I86</formula>
    </cfRule>
  </conditionalFormatting>
  <conditionalFormatting sqref="J61">
    <cfRule type="cellIs" dxfId="4085" priority="801" operator="equal">
      <formula>0</formula>
    </cfRule>
    <cfRule type="cellIs" dxfId="4084" priority="802" operator="lessThan">
      <formula>I61</formula>
    </cfRule>
    <cfRule type="cellIs" dxfId="4083" priority="803" operator="greaterThanOrEqual">
      <formula>I61</formula>
    </cfRule>
  </conditionalFormatting>
  <conditionalFormatting sqref="K61">
    <cfRule type="cellIs" dxfId="4082" priority="804" operator="equal">
      <formula>"Introducir resultado"</formula>
    </cfRule>
    <cfRule type="cellIs" dxfId="4081" priority="805" operator="equal">
      <formula>"Meta Conseguida"</formula>
    </cfRule>
    <cfRule type="cellIs" dxfId="4080" priority="806" operator="equal">
      <formula>"Meta non Conseguida"</formula>
    </cfRule>
  </conditionalFormatting>
  <conditionalFormatting sqref="K35">
    <cfRule type="cellIs" dxfId="4079" priority="770" operator="equal">
      <formula>"Introducir resultado"</formula>
    </cfRule>
    <cfRule type="cellIs" dxfId="4078" priority="771" operator="equal">
      <formula>"Meta Conseguida"</formula>
    </cfRule>
    <cfRule type="cellIs" dxfId="4077" priority="772" operator="equal">
      <formula>"Meta non Conseguida"</formula>
    </cfRule>
  </conditionalFormatting>
  <conditionalFormatting sqref="K25">
    <cfRule type="cellIs" dxfId="4076" priority="767" operator="equal">
      <formula>"Introducir resultado"</formula>
    </cfRule>
    <cfRule type="cellIs" dxfId="4075" priority="768" operator="equal">
      <formula>"Meta Conseguida"</formula>
    </cfRule>
    <cfRule type="cellIs" dxfId="4074" priority="769" operator="equal">
      <formula>"Meta non Conseguida"</formula>
    </cfRule>
  </conditionalFormatting>
  <conditionalFormatting sqref="K27:K30">
    <cfRule type="cellIs" dxfId="4073" priority="764" operator="equal">
      <formula>"Introducir resultado"</formula>
    </cfRule>
    <cfRule type="cellIs" dxfId="4072" priority="765" operator="equal">
      <formula>"Meta Conseguida"</formula>
    </cfRule>
    <cfRule type="cellIs" dxfId="4071" priority="766" operator="equal">
      <formula>"Meta non Conseguida"</formula>
    </cfRule>
  </conditionalFormatting>
  <conditionalFormatting sqref="K32">
    <cfRule type="cellIs" dxfId="4070" priority="761" operator="equal">
      <formula>"Introducir resultado"</formula>
    </cfRule>
    <cfRule type="cellIs" dxfId="4069" priority="762" operator="equal">
      <formula>"Meta Conseguida"</formula>
    </cfRule>
    <cfRule type="cellIs" dxfId="4068" priority="763" operator="equal">
      <formula>"Meta non Conseguida"</formula>
    </cfRule>
  </conditionalFormatting>
  <conditionalFormatting sqref="K53">
    <cfRule type="cellIs" dxfId="4067" priority="758" operator="equal">
      <formula>"Introducir resultado"</formula>
    </cfRule>
    <cfRule type="cellIs" dxfId="4066" priority="759" operator="equal">
      <formula>"Meta Conseguida"</formula>
    </cfRule>
    <cfRule type="cellIs" dxfId="4065" priority="760" operator="equal">
      <formula>"Meta non Conseguida"</formula>
    </cfRule>
  </conditionalFormatting>
  <conditionalFormatting sqref="K64">
    <cfRule type="cellIs" dxfId="4064" priority="755" operator="equal">
      <formula>"Introducir resultado"</formula>
    </cfRule>
    <cfRule type="cellIs" dxfId="4063" priority="756" operator="equal">
      <formula>"Meta Conseguida"</formula>
    </cfRule>
    <cfRule type="cellIs" dxfId="4062" priority="757" operator="equal">
      <formula>"Meta non Conseguida"</formula>
    </cfRule>
  </conditionalFormatting>
  <conditionalFormatting sqref="K70">
    <cfRule type="cellIs" dxfId="4061" priority="752" operator="equal">
      <formula>"Introducir resultado"</formula>
    </cfRule>
    <cfRule type="cellIs" dxfId="4060" priority="753" operator="equal">
      <formula>"Indicador Completado"</formula>
    </cfRule>
    <cfRule type="cellIs" dxfId="4059" priority="754" operator="equal">
      <formula>"Meta no Conseguida"</formula>
    </cfRule>
  </conditionalFormatting>
  <conditionalFormatting sqref="K72">
    <cfRule type="cellIs" dxfId="4058" priority="749" operator="equal">
      <formula>"Introducir resultado"</formula>
    </cfRule>
    <cfRule type="cellIs" dxfId="4057" priority="750" operator="equal">
      <formula>"Indicador Completado"</formula>
    </cfRule>
    <cfRule type="cellIs" dxfId="4056" priority="751" operator="equal">
      <formula>"Meta no Conseguida"</formula>
    </cfRule>
  </conditionalFormatting>
  <conditionalFormatting sqref="K71">
    <cfRule type="cellIs" dxfId="4055" priority="746" operator="equal">
      <formula>"Introducir resultado"</formula>
    </cfRule>
    <cfRule type="cellIs" dxfId="4054" priority="747" operator="equal">
      <formula>"Meta Conseguida"</formula>
    </cfRule>
    <cfRule type="cellIs" dxfId="4053" priority="748" operator="equal">
      <formula>"Meta non Conseguida"</formula>
    </cfRule>
  </conditionalFormatting>
  <conditionalFormatting sqref="K73">
    <cfRule type="cellIs" dxfId="4052" priority="743" operator="equal">
      <formula>"Introducir resultado"</formula>
    </cfRule>
    <cfRule type="cellIs" dxfId="4051" priority="744" operator="equal">
      <formula>"Meta Conseguida"</formula>
    </cfRule>
    <cfRule type="cellIs" dxfId="4050" priority="745" operator="equal">
      <formula>"Meta non Conseguida"</formula>
    </cfRule>
  </conditionalFormatting>
  <conditionalFormatting sqref="K74">
    <cfRule type="cellIs" dxfId="4049" priority="740" operator="equal">
      <formula>"Introducir resultado"</formula>
    </cfRule>
    <cfRule type="cellIs" dxfId="4048" priority="741" operator="equal">
      <formula>"Meta Conseguida"</formula>
    </cfRule>
    <cfRule type="cellIs" dxfId="4047" priority="742" operator="equal">
      <formula>"Meta non Conseguida"</formula>
    </cfRule>
  </conditionalFormatting>
  <conditionalFormatting sqref="K80">
    <cfRule type="cellIs" dxfId="4046" priority="737" operator="equal">
      <formula>"Introducir resultado"</formula>
    </cfRule>
    <cfRule type="cellIs" dxfId="4045" priority="738" operator="equal">
      <formula>"Meta Conseguida"</formula>
    </cfRule>
    <cfRule type="cellIs" dxfId="4044" priority="739" operator="equal">
      <formula>"Meta non Conseguida"</formula>
    </cfRule>
  </conditionalFormatting>
  <conditionalFormatting sqref="K81">
    <cfRule type="cellIs" dxfId="4043" priority="734" operator="equal">
      <formula>"Introducir resultado"</formula>
    </cfRule>
    <cfRule type="cellIs" dxfId="4042" priority="735" operator="equal">
      <formula>"Meta Conseguida"</formula>
    </cfRule>
    <cfRule type="cellIs" dxfId="4041" priority="736" operator="equal">
      <formula>"Meta non Conseguida"</formula>
    </cfRule>
  </conditionalFormatting>
  <conditionalFormatting sqref="J80">
    <cfRule type="cellIs" dxfId="4040" priority="731" operator="equal">
      <formula>0</formula>
    </cfRule>
    <cfRule type="cellIs" dxfId="4039" priority="732" operator="lessThan">
      <formula>I80</formula>
    </cfRule>
    <cfRule type="cellIs" dxfId="4038" priority="733" operator="greaterThanOrEqual">
      <formula>I80</formula>
    </cfRule>
  </conditionalFormatting>
  <conditionalFormatting sqref="J71">
    <cfRule type="cellIs" dxfId="4037" priority="728" operator="equal">
      <formula>0</formula>
    </cfRule>
    <cfRule type="cellIs" dxfId="4036" priority="729" operator="lessThan">
      <formula>I71</formula>
    </cfRule>
    <cfRule type="cellIs" dxfId="4035" priority="730" operator="greaterThanOrEqual">
      <formula>I71</formula>
    </cfRule>
  </conditionalFormatting>
  <conditionalFormatting sqref="J73">
    <cfRule type="cellIs" dxfId="4034" priority="725" operator="equal">
      <formula>0</formula>
    </cfRule>
    <cfRule type="cellIs" dxfId="4033" priority="726" operator="lessThan">
      <formula>I73</formula>
    </cfRule>
    <cfRule type="cellIs" dxfId="4032" priority="727" operator="greaterThanOrEqual">
      <formula>I73</formula>
    </cfRule>
  </conditionalFormatting>
  <conditionalFormatting sqref="J74">
    <cfRule type="cellIs" dxfId="4031" priority="722" operator="equal">
      <formula>0</formula>
    </cfRule>
    <cfRule type="cellIs" dxfId="4030" priority="723" operator="lessThan">
      <formula>I74</formula>
    </cfRule>
    <cfRule type="cellIs" dxfId="4029" priority="724" operator="greaterThanOrEqual">
      <formula>I74</formula>
    </cfRule>
  </conditionalFormatting>
  <conditionalFormatting sqref="J81">
    <cfRule type="cellIs" dxfId="4028" priority="719" operator="equal">
      <formula>0</formula>
    </cfRule>
    <cfRule type="cellIs" dxfId="4027" priority="720" operator="lessThan">
      <formula>I81</formula>
    </cfRule>
    <cfRule type="cellIs" dxfId="4026" priority="721" operator="greaterThanOrEqual">
      <formula>I81</formula>
    </cfRule>
  </conditionalFormatting>
  <conditionalFormatting sqref="K87:K88">
    <cfRule type="cellIs" dxfId="4025" priority="716" operator="equal">
      <formula>"Introducir resultado"</formula>
    </cfRule>
    <cfRule type="cellIs" dxfId="4024" priority="717" operator="equal">
      <formula>"Indicador Completado"</formula>
    </cfRule>
    <cfRule type="cellIs" dxfId="4023" priority="718" operator="equal">
      <formula>"Meta no Conseguida"</formula>
    </cfRule>
  </conditionalFormatting>
  <conditionalFormatting sqref="J93:J102">
    <cfRule type="cellIs" dxfId="4022" priority="713" operator="equal">
      <formula>0</formula>
    </cfRule>
    <cfRule type="cellIs" dxfId="4021" priority="714" operator="lessThan">
      <formula>I93</formula>
    </cfRule>
    <cfRule type="cellIs" dxfId="4020" priority="715" operator="greaterThanOrEqual">
      <formula>I93</formula>
    </cfRule>
  </conditionalFormatting>
  <conditionalFormatting sqref="K93:K102">
    <cfRule type="cellIs" dxfId="4019" priority="710" operator="equal">
      <formula>"Introducir resultado"</formula>
    </cfRule>
    <cfRule type="cellIs" dxfId="4018" priority="711" operator="equal">
      <formula>"Meta Conseguida"</formula>
    </cfRule>
    <cfRule type="cellIs" dxfId="4017" priority="712" operator="equal">
      <formula>"Meta non Conseguida"</formula>
    </cfRule>
  </conditionalFormatting>
  <conditionalFormatting sqref="O33">
    <cfRule type="cellIs" dxfId="4016" priority="707" operator="equal">
      <formula>"Introducir resultado"</formula>
    </cfRule>
    <cfRule type="cellIs" dxfId="4015" priority="708" operator="equal">
      <formula>"Meta Conseguida"</formula>
    </cfRule>
    <cfRule type="cellIs" dxfId="4014" priority="709" operator="equal">
      <formula>"Meta non Conseguida"</formula>
    </cfRule>
  </conditionalFormatting>
  <conditionalFormatting sqref="O55">
    <cfRule type="cellIs" dxfId="4013" priority="683" operator="equal">
      <formula>"Introducir resultado"</formula>
    </cfRule>
    <cfRule type="cellIs" dxfId="4012" priority="684" operator="equal">
      <formula>"Meta Conseguida"</formula>
    </cfRule>
    <cfRule type="cellIs" dxfId="4011" priority="685" operator="equal">
      <formula>"Meta non Conseguida"</formula>
    </cfRule>
  </conditionalFormatting>
  <conditionalFormatting sqref="O66">
    <cfRule type="cellIs" dxfId="4010" priority="668" operator="equal">
      <formula>"Introducir resultado"</formula>
    </cfRule>
    <cfRule type="cellIs" dxfId="4009" priority="669" operator="equal">
      <formula>"Meta Conseguida"</formula>
    </cfRule>
    <cfRule type="cellIs" dxfId="4008" priority="670" operator="equal">
      <formula>"Meta non Conseguida"</formula>
    </cfRule>
  </conditionalFormatting>
  <conditionalFormatting sqref="N52">
    <cfRule type="cellIs" dxfId="4007" priority="635" operator="equal">
      <formula>0</formula>
    </cfRule>
    <cfRule type="cellIs" dxfId="4006" priority="636" operator="lessThanOrEqual">
      <formula>M52</formula>
    </cfRule>
    <cfRule type="cellIs" dxfId="4005" priority="637" operator="greaterThan">
      <formula>M52</formula>
    </cfRule>
  </conditionalFormatting>
  <conditionalFormatting sqref="N38">
    <cfRule type="cellIs" dxfId="4004" priority="632" operator="equal">
      <formula>0</formula>
    </cfRule>
    <cfRule type="cellIs" dxfId="4003" priority="633" operator="lessThan">
      <formula>M38</formula>
    </cfRule>
    <cfRule type="cellIs" dxfId="4002" priority="634" operator="greaterThanOrEqual">
      <formula>M38</formula>
    </cfRule>
  </conditionalFormatting>
  <conditionalFormatting sqref="N64">
    <cfRule type="cellIs" dxfId="4001" priority="629" operator="equal">
      <formula>0</formula>
    </cfRule>
    <cfRule type="cellIs" dxfId="4000" priority="630" operator="lessThan">
      <formula>M64</formula>
    </cfRule>
    <cfRule type="cellIs" dxfId="3999" priority="631" operator="greaterThanOrEqual">
      <formula>M64</formula>
    </cfRule>
  </conditionalFormatting>
  <conditionalFormatting sqref="N60">
    <cfRule type="cellIs" dxfId="3998" priority="623" operator="equal">
      <formula>0</formula>
    </cfRule>
    <cfRule type="cellIs" dxfId="3997" priority="624" operator="lessThan">
      <formula>M60</formula>
    </cfRule>
    <cfRule type="cellIs" dxfId="3996" priority="625" operator="greaterThanOrEqual">
      <formula>M60</formula>
    </cfRule>
  </conditionalFormatting>
  <conditionalFormatting sqref="O48:O49">
    <cfRule type="cellIs" dxfId="3995" priority="704" operator="equal">
      <formula>"Introducir resultado"</formula>
    </cfRule>
    <cfRule type="cellIs" dxfId="3994" priority="705" operator="equal">
      <formula>"Meta Conseguida"</formula>
    </cfRule>
    <cfRule type="cellIs" dxfId="3993" priority="706" operator="equal">
      <formula>"Meta non Conseguida"</formula>
    </cfRule>
  </conditionalFormatting>
  <conditionalFormatting sqref="O38">
    <cfRule type="cellIs" dxfId="3992" priority="701" operator="equal">
      <formula>"Introducir resultado"</formula>
    </cfRule>
    <cfRule type="cellIs" dxfId="3991" priority="702" operator="equal">
      <formula>"Meta Conseguida"</formula>
    </cfRule>
    <cfRule type="cellIs" dxfId="3990" priority="703" operator="equal">
      <formula>"Meta non Conseguida"</formula>
    </cfRule>
  </conditionalFormatting>
  <conditionalFormatting sqref="N37">
    <cfRule type="cellIs" dxfId="3989" priority="698" operator="equal">
      <formula>0</formula>
    </cfRule>
    <cfRule type="cellIs" dxfId="3988" priority="699" operator="lessThan">
      <formula>$E37</formula>
    </cfRule>
    <cfRule type="cellIs" dxfId="3987" priority="700" operator="greaterThanOrEqual">
      <formula>$E37</formula>
    </cfRule>
  </conditionalFormatting>
  <conditionalFormatting sqref="O47">
    <cfRule type="cellIs" dxfId="3986" priority="695" operator="equal">
      <formula>"Introducir resultado"</formula>
    </cfRule>
    <cfRule type="cellIs" dxfId="3985" priority="696" operator="equal">
      <formula>"Meta Conseguida"</formula>
    </cfRule>
    <cfRule type="cellIs" dxfId="3984" priority="697" operator="equal">
      <formula>"Meta noN Conseguida"</formula>
    </cfRule>
  </conditionalFormatting>
  <conditionalFormatting sqref="N46">
    <cfRule type="cellIs" dxfId="3983" priority="692" operator="equal">
      <formula>0</formula>
    </cfRule>
    <cfRule type="cellIs" dxfId="3982" priority="693" operator="lessThan">
      <formula>M46</formula>
    </cfRule>
    <cfRule type="cellIs" dxfId="3981" priority="694" operator="greaterThanOrEqual">
      <formula>M46</formula>
    </cfRule>
  </conditionalFormatting>
  <conditionalFormatting sqref="N47:N49">
    <cfRule type="cellIs" dxfId="3980" priority="689" operator="equal">
      <formula>0</formula>
    </cfRule>
    <cfRule type="cellIs" dxfId="3979" priority="690" operator="lessThan">
      <formula>M47</formula>
    </cfRule>
    <cfRule type="cellIs" dxfId="3978" priority="691" operator="greaterThanOrEqual">
      <formula>M47</formula>
    </cfRule>
  </conditionalFormatting>
  <conditionalFormatting sqref="O57:O58">
    <cfRule type="cellIs" dxfId="3977" priority="686" operator="equal">
      <formula>"Introducir resultado"</formula>
    </cfRule>
    <cfRule type="cellIs" dxfId="3976" priority="687" operator="equal">
      <formula>"Meta Conseguida"</formula>
    </cfRule>
    <cfRule type="cellIs" dxfId="3975" priority="688" operator="equal">
      <formula>"Meta non Conseguida"</formula>
    </cfRule>
  </conditionalFormatting>
  <conditionalFormatting sqref="N54">
    <cfRule type="cellIs" dxfId="3974" priority="680" operator="equal">
      <formula>0</formula>
    </cfRule>
    <cfRule type="cellIs" dxfId="3973" priority="681" operator="lessThan">
      <formula>$E54</formula>
    </cfRule>
    <cfRule type="cellIs" dxfId="3972" priority="682" operator="greaterThanOrEqual">
      <formula>$E54</formula>
    </cfRule>
  </conditionalFormatting>
  <conditionalFormatting sqref="O60">
    <cfRule type="cellIs" dxfId="3971" priority="677" operator="equal">
      <formula>"Introducir resultado"</formula>
    </cfRule>
    <cfRule type="cellIs" dxfId="3970" priority="678" operator="equal">
      <formula>"Meta Conseguida"</formula>
    </cfRule>
    <cfRule type="cellIs" dxfId="3969" priority="679" operator="equal">
      <formula>"Meta non Conseguida"</formula>
    </cfRule>
  </conditionalFormatting>
  <conditionalFormatting sqref="O59">
    <cfRule type="cellIs" dxfId="3968" priority="674" operator="equal">
      <formula>"Meta Totalmente Alcanzada"</formula>
    </cfRule>
    <cfRule type="cellIs" dxfId="3967" priority="675" operator="equal">
      <formula>"Meta Parcialmente Alcanzada"</formula>
    </cfRule>
    <cfRule type="cellIs" dxfId="3966" priority="676" operator="equal">
      <formula>"Ningunha Meta Alcanzada"</formula>
    </cfRule>
  </conditionalFormatting>
  <conditionalFormatting sqref="N59">
    <cfRule type="cellIs" dxfId="3965" priority="671" operator="equal">
      <formula>0</formula>
    </cfRule>
    <cfRule type="cellIs" dxfId="3964" priority="672" operator="lessThan">
      <formula>M59</formula>
    </cfRule>
    <cfRule type="cellIs" dxfId="3963" priority="673" operator="greaterThanOrEqual">
      <formula>M59</formula>
    </cfRule>
  </conditionalFormatting>
  <conditionalFormatting sqref="O65">
    <cfRule type="cellIs" dxfId="3962" priority="665" operator="equal">
      <formula>"Meta Totalmente Alcanzada"</formula>
    </cfRule>
    <cfRule type="cellIs" dxfId="3961" priority="666" operator="equal">
      <formula>"Meta Parcialmente Alcanzada"</formula>
    </cfRule>
    <cfRule type="cellIs" dxfId="3960" priority="667" operator="equal">
      <formula>"Ningunha Meta Alcanzada"</formula>
    </cfRule>
  </conditionalFormatting>
  <conditionalFormatting sqref="N65">
    <cfRule type="cellIs" dxfId="3959" priority="662" operator="equal">
      <formula>0</formula>
    </cfRule>
    <cfRule type="cellIs" dxfId="3958" priority="663" operator="lessThan">
      <formula>$E65</formula>
    </cfRule>
    <cfRule type="cellIs" dxfId="3957" priority="664" operator="greaterThanOrEqual">
      <formula>$E65</formula>
    </cfRule>
  </conditionalFormatting>
  <conditionalFormatting sqref="O52">
    <cfRule type="cellIs" dxfId="3956" priority="659" operator="equal">
      <formula>"Introducir resultado"</formula>
    </cfRule>
    <cfRule type="cellIs" dxfId="3955" priority="660" operator="equal">
      <formula>"Meta Conseguida"</formula>
    </cfRule>
    <cfRule type="cellIs" dxfId="3954" priority="661" operator="equal">
      <formula>"Meta non Conseguida"</formula>
    </cfRule>
  </conditionalFormatting>
  <conditionalFormatting sqref="O75">
    <cfRule type="cellIs" dxfId="3953" priority="653" operator="equal">
      <formula>"Meta Totalmente Alcanzada"</formula>
    </cfRule>
    <cfRule type="cellIs" dxfId="3952" priority="654" operator="equal">
      <formula>"Meta Parcialmente Alcanzada"</formula>
    </cfRule>
    <cfRule type="cellIs" dxfId="3951" priority="655" operator="equal">
      <formula>"Ningunha Meta Alcanzada"</formula>
    </cfRule>
  </conditionalFormatting>
  <conditionalFormatting sqref="N75">
    <cfRule type="cellIs" dxfId="3950" priority="650" operator="equal">
      <formula>0</formula>
    </cfRule>
    <cfRule type="cellIs" dxfId="3949" priority="651" operator="lessThan">
      <formula>$E75</formula>
    </cfRule>
    <cfRule type="cellIs" dxfId="3948" priority="652" operator="greaterThanOrEqual">
      <formula>$E75</formula>
    </cfRule>
  </conditionalFormatting>
  <conditionalFormatting sqref="O56">
    <cfRule type="cellIs" dxfId="3947" priority="647" operator="equal">
      <formula>"Introducir resultado"</formula>
    </cfRule>
    <cfRule type="cellIs" dxfId="3946" priority="648" operator="equal">
      <formula>"Meta Conseguida"</formula>
    </cfRule>
    <cfRule type="cellIs" dxfId="3945" priority="649" operator="equal">
      <formula>"Meta non Conseguida"</formula>
    </cfRule>
  </conditionalFormatting>
  <conditionalFormatting sqref="O37">
    <cfRule type="cellIs" dxfId="3944" priority="644" operator="equal">
      <formula>"Meta Totalmente Alcanzada"</formula>
    </cfRule>
    <cfRule type="cellIs" dxfId="3943" priority="645" operator="equal">
      <formula>"Meta Parcialmente Alcanzada"</formula>
    </cfRule>
    <cfRule type="cellIs" dxfId="3942" priority="646" operator="equal">
      <formula>"Ningunha Meta Alcanzada"</formula>
    </cfRule>
  </conditionalFormatting>
  <conditionalFormatting sqref="O46">
    <cfRule type="cellIs" dxfId="3941" priority="641" operator="equal">
      <formula>"Meta Totalmente Alcanzada"</formula>
    </cfRule>
    <cfRule type="cellIs" dxfId="3940" priority="642" operator="equal">
      <formula>"Meta Parcialmente Alcanzada"</formula>
    </cfRule>
    <cfRule type="cellIs" dxfId="3939" priority="643" operator="equal">
      <formula>"Ningunha Meta Alcanzada"</formula>
    </cfRule>
  </conditionalFormatting>
  <conditionalFormatting sqref="O54">
    <cfRule type="cellIs" dxfId="3938" priority="638" operator="equal">
      <formula>"Meta Totalmente Alcanzada"</formula>
    </cfRule>
    <cfRule type="cellIs" dxfId="3937" priority="639" operator="equal">
      <formula>"Meta Parcialmente Alcanzada"</formula>
    </cfRule>
    <cfRule type="cellIs" dxfId="3936" priority="640" operator="equal">
      <formula>"Ningunha Meta Alcanzada"</formula>
    </cfRule>
  </conditionalFormatting>
  <conditionalFormatting sqref="N55">
    <cfRule type="cellIs" dxfId="3935" priority="626" operator="equal">
      <formula>0</formula>
    </cfRule>
    <cfRule type="cellIs" dxfId="3934" priority="627" operator="lessThan">
      <formula>M55</formula>
    </cfRule>
    <cfRule type="cellIs" dxfId="3933" priority="628" operator="greaterThanOrEqual">
      <formula>M55</formula>
    </cfRule>
  </conditionalFormatting>
  <conditionalFormatting sqref="N33">
    <cfRule type="cellIs" dxfId="3932" priority="620" operator="equal">
      <formula>0</formula>
    </cfRule>
    <cfRule type="cellIs" dxfId="3931" priority="621" operator="lessThan">
      <formula>M33</formula>
    </cfRule>
    <cfRule type="cellIs" dxfId="3930" priority="622" operator="greaterThanOrEqual">
      <formula>M33</formula>
    </cfRule>
  </conditionalFormatting>
  <conditionalFormatting sqref="N32">
    <cfRule type="cellIs" dxfId="3929" priority="617" operator="equal">
      <formula>0</formula>
    </cfRule>
    <cfRule type="cellIs" dxfId="3928" priority="618" operator="lessThan">
      <formula>M32</formula>
    </cfRule>
    <cfRule type="cellIs" dxfId="3927" priority="619" operator="greaterThanOrEqual">
      <formula>M32</formula>
    </cfRule>
  </conditionalFormatting>
  <conditionalFormatting sqref="N35">
    <cfRule type="cellIs" dxfId="3926" priority="614" operator="equal">
      <formula>0</formula>
    </cfRule>
    <cfRule type="cellIs" dxfId="3925" priority="615" operator="lessThan">
      <formula>M35</formula>
    </cfRule>
    <cfRule type="cellIs" dxfId="3924" priority="616" operator="greaterThanOrEqual">
      <formula>M35</formula>
    </cfRule>
  </conditionalFormatting>
  <conditionalFormatting sqref="O36">
    <cfRule type="cellIs" dxfId="3923" priority="611" operator="equal">
      <formula>"Introducir resultado"</formula>
    </cfRule>
    <cfRule type="cellIs" dxfId="3922" priority="612" operator="equal">
      <formula>"Meta Conseguida"</formula>
    </cfRule>
    <cfRule type="cellIs" dxfId="3921" priority="613" operator="equal">
      <formula>"Meta non Conseguida"</formula>
    </cfRule>
  </conditionalFormatting>
  <conditionalFormatting sqref="N36">
    <cfRule type="cellIs" dxfId="3920" priority="608" operator="equal">
      <formula>0</formula>
    </cfRule>
    <cfRule type="cellIs" dxfId="3919" priority="609" operator="lessThan">
      <formula>M36</formula>
    </cfRule>
    <cfRule type="cellIs" dxfId="3918" priority="610" operator="greaterThanOrEqual">
      <formula>M36</formula>
    </cfRule>
  </conditionalFormatting>
  <conditionalFormatting sqref="N39">
    <cfRule type="cellIs" dxfId="3917" priority="602" operator="equal">
      <formula>0</formula>
    </cfRule>
    <cfRule type="cellIs" dxfId="3916" priority="603" operator="lessThan">
      <formula>M39</formula>
    </cfRule>
    <cfRule type="cellIs" dxfId="3915" priority="604" operator="greaterThanOrEqual">
      <formula>M39</formula>
    </cfRule>
  </conditionalFormatting>
  <conditionalFormatting sqref="O39">
    <cfRule type="cellIs" dxfId="3914" priority="605" operator="equal">
      <formula>"Introducir resultado"</formula>
    </cfRule>
    <cfRule type="cellIs" dxfId="3913" priority="606" operator="equal">
      <formula>"Meta Conseguida"</formula>
    </cfRule>
    <cfRule type="cellIs" dxfId="3912" priority="607" operator="equal">
      <formula>"Meta non Conseguida"</formula>
    </cfRule>
  </conditionalFormatting>
  <conditionalFormatting sqref="N40">
    <cfRule type="cellIs" dxfId="3911" priority="596" operator="equal">
      <formula>0</formula>
    </cfRule>
    <cfRule type="cellIs" dxfId="3910" priority="597" operator="lessThan">
      <formula>M40</formula>
    </cfRule>
    <cfRule type="cellIs" dxfId="3909" priority="598" operator="greaterThanOrEqual">
      <formula>M40</formula>
    </cfRule>
  </conditionalFormatting>
  <conditionalFormatting sqref="O40">
    <cfRule type="cellIs" dxfId="3908" priority="599" operator="equal">
      <formula>"Introducir resultado"</formula>
    </cfRule>
    <cfRule type="cellIs" dxfId="3907" priority="600" operator="equal">
      <formula>"Meta Conseguida"</formula>
    </cfRule>
    <cfRule type="cellIs" dxfId="3906" priority="601" operator="equal">
      <formula>"Meta non Conseguida"</formula>
    </cfRule>
  </conditionalFormatting>
  <conditionalFormatting sqref="O41">
    <cfRule type="cellIs" dxfId="3905" priority="593" operator="equal">
      <formula>"Introducir resultado"</formula>
    </cfRule>
    <cfRule type="cellIs" dxfId="3904" priority="594" operator="equal">
      <formula>"Indicador Completado"</formula>
    </cfRule>
    <cfRule type="cellIs" dxfId="3903" priority="595" operator="equal">
      <formula>"Meta no Conseguida"</formula>
    </cfRule>
  </conditionalFormatting>
  <conditionalFormatting sqref="N53">
    <cfRule type="cellIs" dxfId="3902" priority="590" operator="equal">
      <formula>0</formula>
    </cfRule>
    <cfRule type="cellIs" dxfId="3901" priority="591" operator="lessThanOrEqual">
      <formula>M53</formula>
    </cfRule>
    <cfRule type="cellIs" dxfId="3900" priority="592" operator="greaterThan">
      <formula>M53</formula>
    </cfRule>
  </conditionalFormatting>
  <conditionalFormatting sqref="O67:O69">
    <cfRule type="cellIs" dxfId="3899" priority="587" operator="equal">
      <formula>"Introducir resultado"</formula>
    </cfRule>
    <cfRule type="cellIs" dxfId="3898" priority="588" operator="equal">
      <formula>"Meta Conseguida"</formula>
    </cfRule>
    <cfRule type="cellIs" dxfId="3897" priority="589" operator="equal">
      <formula>"Meta non Conseguida"</formula>
    </cfRule>
  </conditionalFormatting>
  <conditionalFormatting sqref="O76">
    <cfRule type="cellIs" dxfId="3896" priority="584" operator="equal">
      <formula>"Introducir resultado"</formula>
    </cfRule>
    <cfRule type="cellIs" dxfId="3895" priority="585" operator="equal">
      <formula>"Meta Conseguida"</formula>
    </cfRule>
    <cfRule type="cellIs" dxfId="3894" priority="586" operator="equal">
      <formula>"Meta non Conseguida"</formula>
    </cfRule>
  </conditionalFormatting>
  <conditionalFormatting sqref="N76">
    <cfRule type="cellIs" dxfId="3893" priority="581" operator="equal">
      <formula>0</formula>
    </cfRule>
    <cfRule type="cellIs" dxfId="3892" priority="582" operator="lessThan">
      <formula>M76</formula>
    </cfRule>
    <cfRule type="cellIs" dxfId="3891" priority="583" operator="greaterThanOrEqual">
      <formula>M76</formula>
    </cfRule>
  </conditionalFormatting>
  <conditionalFormatting sqref="O77">
    <cfRule type="cellIs" dxfId="3890" priority="578" operator="equal">
      <formula>"Introducir resultado"</formula>
    </cfRule>
    <cfRule type="cellIs" dxfId="3889" priority="579" operator="equal">
      <formula>"Meta Conseguida"</formula>
    </cfRule>
    <cfRule type="cellIs" dxfId="3888" priority="580" operator="equal">
      <formula>"Meta non Conseguida"</formula>
    </cfRule>
  </conditionalFormatting>
  <conditionalFormatting sqref="N77">
    <cfRule type="cellIs" dxfId="3887" priority="575" operator="equal">
      <formula>0</formula>
    </cfRule>
    <cfRule type="cellIs" dxfId="3886" priority="576" operator="lessThan">
      <formula>M77</formula>
    </cfRule>
    <cfRule type="cellIs" dxfId="3885" priority="577" operator="greaterThanOrEqual">
      <formula>M77</formula>
    </cfRule>
  </conditionalFormatting>
  <conditionalFormatting sqref="O78">
    <cfRule type="cellIs" dxfId="3884" priority="572" operator="equal">
      <formula>"Introducir resultado"</formula>
    </cfRule>
    <cfRule type="cellIs" dxfId="3883" priority="573" operator="equal">
      <formula>"Meta Conseguida"</formula>
    </cfRule>
    <cfRule type="cellIs" dxfId="3882" priority="574" operator="equal">
      <formula>"Meta non Conseguida"</formula>
    </cfRule>
  </conditionalFormatting>
  <conditionalFormatting sqref="N78">
    <cfRule type="cellIs" dxfId="3881" priority="569" operator="equal">
      <formula>0</formula>
    </cfRule>
    <cfRule type="cellIs" dxfId="3880" priority="570" operator="lessThan">
      <formula>M78</formula>
    </cfRule>
    <cfRule type="cellIs" dxfId="3879" priority="571" operator="greaterThanOrEqual">
      <formula>M78</formula>
    </cfRule>
  </conditionalFormatting>
  <conditionalFormatting sqref="O79">
    <cfRule type="cellIs" dxfId="3878" priority="566" operator="equal">
      <formula>"Introducir resultado"</formula>
    </cfRule>
    <cfRule type="cellIs" dxfId="3877" priority="567" operator="equal">
      <formula>"Meta Conseguida"</formula>
    </cfRule>
    <cfRule type="cellIs" dxfId="3876" priority="568" operator="equal">
      <formula>"Meta non Conseguida"</formula>
    </cfRule>
  </conditionalFormatting>
  <conditionalFormatting sqref="N79">
    <cfRule type="cellIs" dxfId="3875" priority="563" operator="equal">
      <formula>0</formula>
    </cfRule>
    <cfRule type="cellIs" dxfId="3874" priority="564" operator="lessThan">
      <formula>M79</formula>
    </cfRule>
    <cfRule type="cellIs" dxfId="3873" priority="565" operator="greaterThanOrEqual">
      <formula>M79</formula>
    </cfRule>
  </conditionalFormatting>
  <conditionalFormatting sqref="N62">
    <cfRule type="cellIs" dxfId="3872" priority="557" operator="equal">
      <formula>0</formula>
    </cfRule>
    <cfRule type="cellIs" dxfId="3871" priority="558" operator="lessThan">
      <formula>M62</formula>
    </cfRule>
    <cfRule type="cellIs" dxfId="3870" priority="559" operator="greaterThanOrEqual">
      <formula>M62</formula>
    </cfRule>
  </conditionalFormatting>
  <conditionalFormatting sqref="O62">
    <cfRule type="cellIs" dxfId="3869" priority="560" operator="equal">
      <formula>"Introducir resultado"</formula>
    </cfRule>
    <cfRule type="cellIs" dxfId="3868" priority="561" operator="equal">
      <formula>"Meta Conseguida"</formula>
    </cfRule>
    <cfRule type="cellIs" dxfId="3867" priority="562" operator="equal">
      <formula>"Meta non Conseguida"</formula>
    </cfRule>
  </conditionalFormatting>
  <conditionalFormatting sqref="N63">
    <cfRule type="cellIs" dxfId="3866" priority="551" operator="equal">
      <formula>0</formula>
    </cfRule>
    <cfRule type="cellIs" dxfId="3865" priority="552" operator="lessThan">
      <formula>M63</formula>
    </cfRule>
    <cfRule type="cellIs" dxfId="3864" priority="553" operator="greaterThanOrEqual">
      <formula>M63</formula>
    </cfRule>
  </conditionalFormatting>
  <conditionalFormatting sqref="O63">
    <cfRule type="cellIs" dxfId="3863" priority="554" operator="equal">
      <formula>"Introducir resultado"</formula>
    </cfRule>
    <cfRule type="cellIs" dxfId="3862" priority="555" operator="equal">
      <formula>"Meta Conseguida"</formula>
    </cfRule>
    <cfRule type="cellIs" dxfId="3861" priority="556" operator="equal">
      <formula>"Meta non Conseguida"</formula>
    </cfRule>
  </conditionalFormatting>
  <conditionalFormatting sqref="O83">
    <cfRule type="cellIs" dxfId="3860" priority="548" operator="equal">
      <formula>"Introducir resultado"</formula>
    </cfRule>
    <cfRule type="cellIs" dxfId="3859" priority="549" operator="equal">
      <formula>"Meta Conseguida"</formula>
    </cfRule>
    <cfRule type="cellIs" dxfId="3858" priority="550" operator="equal">
      <formula>"Meta non Conseguida"</formula>
    </cfRule>
  </conditionalFormatting>
  <conditionalFormatting sqref="O82">
    <cfRule type="cellIs" dxfId="3857" priority="545" operator="equal">
      <formula>"Meta Totalmente Alcanzada"</formula>
    </cfRule>
    <cfRule type="cellIs" dxfId="3856" priority="546" operator="equal">
      <formula>"Meta Parcialmente Alcanzada"</formula>
    </cfRule>
    <cfRule type="cellIs" dxfId="3855" priority="547" operator="equal">
      <formula>"Ningunha Meta Alcanzada"</formula>
    </cfRule>
  </conditionalFormatting>
  <conditionalFormatting sqref="N82">
    <cfRule type="cellIs" dxfId="3854" priority="542" operator="equal">
      <formula>0</formula>
    </cfRule>
    <cfRule type="cellIs" dxfId="3853" priority="543" operator="lessThan">
      <formula>$E82</formula>
    </cfRule>
    <cfRule type="cellIs" dxfId="3852" priority="544" operator="greaterThanOrEqual">
      <formula>$E82</formula>
    </cfRule>
  </conditionalFormatting>
  <conditionalFormatting sqref="O84:O86">
    <cfRule type="cellIs" dxfId="3851" priority="539" operator="equal">
      <formula>"Introducir resultado"</formula>
    </cfRule>
    <cfRule type="cellIs" dxfId="3850" priority="540" operator="equal">
      <formula>"Meta Conseguida"</formula>
    </cfRule>
    <cfRule type="cellIs" dxfId="3849" priority="541" operator="equal">
      <formula>"Meta non Conseguida"</formula>
    </cfRule>
  </conditionalFormatting>
  <conditionalFormatting sqref="N27">
    <cfRule type="cellIs" dxfId="3848" priority="521" operator="equal">
      <formula>0</formula>
    </cfRule>
    <cfRule type="cellIs" dxfId="3847" priority="522" operator="lessThan">
      <formula>$E27</formula>
    </cfRule>
    <cfRule type="cellIs" dxfId="3846" priority="523" operator="greaterThanOrEqual">
      <formula>$E27</formula>
    </cfRule>
  </conditionalFormatting>
  <conditionalFormatting sqref="N28">
    <cfRule type="cellIs" dxfId="3845" priority="518" operator="equal">
      <formula>0</formula>
    </cfRule>
    <cfRule type="cellIs" dxfId="3844" priority="519" operator="lessThan">
      <formula>$E28</formula>
    </cfRule>
    <cfRule type="cellIs" dxfId="3843" priority="520" operator="greaterThanOrEqual">
      <formula>$E28</formula>
    </cfRule>
  </conditionalFormatting>
  <conditionalFormatting sqref="N29">
    <cfRule type="cellIs" dxfId="3842" priority="515" operator="equal">
      <formula>0</formula>
    </cfRule>
    <cfRule type="cellIs" dxfId="3841" priority="516" operator="lessThan">
      <formula>$E29</formula>
    </cfRule>
    <cfRule type="cellIs" dxfId="3840" priority="517" operator="greaterThanOrEqual">
      <formula>$E29</formula>
    </cfRule>
  </conditionalFormatting>
  <conditionalFormatting sqref="N30">
    <cfRule type="cellIs" dxfId="3839" priority="512" operator="equal">
      <formula>0</formula>
    </cfRule>
    <cfRule type="cellIs" dxfId="3838" priority="513" operator="lessThan">
      <formula>$E30</formula>
    </cfRule>
    <cfRule type="cellIs" dxfId="3837" priority="514" operator="greaterThanOrEqual">
      <formula>$E30</formula>
    </cfRule>
  </conditionalFormatting>
  <conditionalFormatting sqref="N24">
    <cfRule type="cellIs" dxfId="3836" priority="536" operator="equal">
      <formula>0</formula>
    </cfRule>
    <cfRule type="cellIs" dxfId="3835" priority="537" operator="greaterThanOrEqual">
      <formula>M24</formula>
    </cfRule>
    <cfRule type="cellIs" dxfId="3834" priority="538" operator="lessThan">
      <formula>M24</formula>
    </cfRule>
  </conditionalFormatting>
  <conditionalFormatting sqref="O24">
    <cfRule type="cellIs" dxfId="3833" priority="533" operator="equal">
      <formula>"Meta Totalmente Alcanzada"</formula>
    </cfRule>
    <cfRule type="cellIs" dxfId="3832" priority="534" operator="equal">
      <formula>"Meta Parcialmente Alcanzada"</formula>
    </cfRule>
    <cfRule type="cellIs" dxfId="3831" priority="535" operator="equal">
      <formula>"Ningunha Meta Alcanzada"</formula>
    </cfRule>
  </conditionalFormatting>
  <conditionalFormatting sqref="O26">
    <cfRule type="cellIs" dxfId="3830" priority="530" operator="equal">
      <formula>"Introducir resultado"</formula>
    </cfRule>
    <cfRule type="cellIs" dxfId="3829" priority="531" operator="equal">
      <formula>"Meta Conseguida"</formula>
    </cfRule>
    <cfRule type="cellIs" dxfId="3828" priority="532" operator="equal">
      <formula>"Meta non Conseguida"</formula>
    </cfRule>
  </conditionalFormatting>
  <conditionalFormatting sqref="N26">
    <cfRule type="cellIs" dxfId="3827" priority="527" operator="equal">
      <formula>0</formula>
    </cfRule>
    <cfRule type="cellIs" dxfId="3826" priority="528" operator="lessThanOrEqual">
      <formula>M26</formula>
    </cfRule>
    <cfRule type="cellIs" dxfId="3825" priority="529" operator="greaterThan">
      <formula>M26</formula>
    </cfRule>
  </conditionalFormatting>
  <conditionalFormatting sqref="N25">
    <cfRule type="cellIs" dxfId="3824" priority="524" operator="equal">
      <formula>0</formula>
    </cfRule>
    <cfRule type="cellIs" dxfId="3823" priority="525" operator="lessThan">
      <formula>M25</formula>
    </cfRule>
    <cfRule type="cellIs" dxfId="3822" priority="526" operator="greaterThanOrEqual">
      <formula>M25</formula>
    </cfRule>
  </conditionalFormatting>
  <conditionalFormatting sqref="N92">
    <cfRule type="cellIs" dxfId="3821" priority="509" operator="equal">
      <formula>0</formula>
    </cfRule>
    <cfRule type="cellIs" dxfId="3820" priority="510" operator="lessThan">
      <formula>M92</formula>
    </cfRule>
    <cfRule type="cellIs" dxfId="3819" priority="511" operator="greaterThanOrEqual">
      <formula>M92</formula>
    </cfRule>
  </conditionalFormatting>
  <conditionalFormatting sqref="O92">
    <cfRule type="cellIs" dxfId="3818" priority="506" operator="equal">
      <formula>"Meta Totalmente Alcanzada"</formula>
    </cfRule>
    <cfRule type="cellIs" dxfId="3817" priority="507" operator="equal">
      <formula>"Meta Parcialmente Alcanzada"</formula>
    </cfRule>
    <cfRule type="cellIs" dxfId="3816" priority="508" operator="equal">
      <formula>"Ningunha Meta Alcanzada"</formula>
    </cfRule>
  </conditionalFormatting>
  <conditionalFormatting sqref="N56:N58">
    <cfRule type="cellIs" dxfId="3815" priority="449" operator="equal">
      <formula>0</formula>
    </cfRule>
    <cfRule type="cellIs" dxfId="3814" priority="450" operator="lessThan">
      <formula>M56</formula>
    </cfRule>
    <cfRule type="cellIs" dxfId="3813" priority="451" operator="greaterThanOrEqual">
      <formula>M56</formula>
    </cfRule>
  </conditionalFormatting>
  <conditionalFormatting sqref="N66">
    <cfRule type="cellIs" dxfId="3812" priority="446" operator="equal">
      <formula>0</formula>
    </cfRule>
    <cfRule type="cellIs" dxfId="3811" priority="447" operator="lessThan">
      <formula>M66</formula>
    </cfRule>
    <cfRule type="cellIs" dxfId="3810" priority="448" operator="greaterThanOrEqual">
      <formula>M66</formula>
    </cfRule>
  </conditionalFormatting>
  <conditionalFormatting sqref="N67">
    <cfRule type="cellIs" dxfId="3809" priority="443" operator="equal">
      <formula>0</formula>
    </cfRule>
    <cfRule type="cellIs" dxfId="3808" priority="444" operator="lessThan">
      <formula>M67</formula>
    </cfRule>
    <cfRule type="cellIs" dxfId="3807" priority="445" operator="greaterThanOrEqual">
      <formula>M67</formula>
    </cfRule>
  </conditionalFormatting>
  <conditionalFormatting sqref="N68">
    <cfRule type="cellIs" dxfId="3806" priority="440" operator="equal">
      <formula>0</formula>
    </cfRule>
    <cfRule type="cellIs" dxfId="3805" priority="441" operator="lessThan">
      <formula>M68</formula>
    </cfRule>
    <cfRule type="cellIs" dxfId="3804" priority="442" operator="greaterThanOrEqual">
      <formula>M68</formula>
    </cfRule>
  </conditionalFormatting>
  <conditionalFormatting sqref="N69">
    <cfRule type="cellIs" dxfId="3803" priority="437" operator="equal">
      <formula>0</formula>
    </cfRule>
    <cfRule type="cellIs" dxfId="3802" priority="438" operator="lessThan">
      <formula>M69</formula>
    </cfRule>
    <cfRule type="cellIs" dxfId="3801" priority="439" operator="greaterThanOrEqual">
      <formula>M69</formula>
    </cfRule>
  </conditionalFormatting>
  <conditionalFormatting sqref="N83">
    <cfRule type="cellIs" dxfId="3800" priority="434" operator="equal">
      <formula>0</formula>
    </cfRule>
    <cfRule type="cellIs" dxfId="3799" priority="435" operator="lessThan">
      <formula>M83</formula>
    </cfRule>
    <cfRule type="cellIs" dxfId="3798" priority="436" operator="greaterThanOrEqual">
      <formula>M83</formula>
    </cfRule>
  </conditionalFormatting>
  <conditionalFormatting sqref="N84">
    <cfRule type="cellIs" dxfId="3797" priority="431" operator="equal">
      <formula>0</formula>
    </cfRule>
    <cfRule type="cellIs" dxfId="3796" priority="432" operator="lessThan">
      <formula>M84</formula>
    </cfRule>
    <cfRule type="cellIs" dxfId="3795" priority="433" operator="greaterThanOrEqual">
      <formula>M84</formula>
    </cfRule>
  </conditionalFormatting>
  <conditionalFormatting sqref="N85">
    <cfRule type="cellIs" dxfId="3794" priority="428" operator="equal">
      <formula>0</formula>
    </cfRule>
    <cfRule type="cellIs" dxfId="3793" priority="429" operator="lessThan">
      <formula>M85</formula>
    </cfRule>
    <cfRule type="cellIs" dxfId="3792" priority="430" operator="greaterThanOrEqual">
      <formula>M85</formula>
    </cfRule>
  </conditionalFormatting>
  <conditionalFormatting sqref="N86">
    <cfRule type="cellIs" dxfId="3791" priority="425" operator="equal">
      <formula>0</formula>
    </cfRule>
    <cfRule type="cellIs" dxfId="3790" priority="426" operator="lessThan">
      <formula>M86</formula>
    </cfRule>
    <cfRule type="cellIs" dxfId="3789" priority="427" operator="greaterThanOrEqual">
      <formula>M86</formula>
    </cfRule>
  </conditionalFormatting>
  <conditionalFormatting sqref="N61">
    <cfRule type="cellIs" dxfId="3788" priority="419" operator="equal">
      <formula>0</formula>
    </cfRule>
    <cfRule type="cellIs" dxfId="3787" priority="420" operator="lessThan">
      <formula>M61</formula>
    </cfRule>
    <cfRule type="cellIs" dxfId="3786" priority="421" operator="greaterThanOrEqual">
      <formula>M61</formula>
    </cfRule>
  </conditionalFormatting>
  <conditionalFormatting sqref="O61">
    <cfRule type="cellIs" dxfId="3785" priority="422" operator="equal">
      <formula>"Introducir resultado"</formula>
    </cfRule>
    <cfRule type="cellIs" dxfId="3784" priority="423" operator="equal">
      <formula>"Meta Conseguida"</formula>
    </cfRule>
    <cfRule type="cellIs" dxfId="3783" priority="424" operator="equal">
      <formula>"Meta non Conseguida"</formula>
    </cfRule>
  </conditionalFormatting>
  <conditionalFormatting sqref="O35">
    <cfRule type="cellIs" dxfId="3782" priority="388" operator="equal">
      <formula>"Introducir resultado"</formula>
    </cfRule>
    <cfRule type="cellIs" dxfId="3781" priority="389" operator="equal">
      <formula>"Meta Conseguida"</formula>
    </cfRule>
    <cfRule type="cellIs" dxfId="3780" priority="390" operator="equal">
      <formula>"Meta non Conseguida"</formula>
    </cfRule>
  </conditionalFormatting>
  <conditionalFormatting sqref="O25">
    <cfRule type="cellIs" dxfId="3779" priority="385" operator="equal">
      <formula>"Introducir resultado"</formula>
    </cfRule>
    <cfRule type="cellIs" dxfId="3778" priority="386" operator="equal">
      <formula>"Meta Conseguida"</formula>
    </cfRule>
    <cfRule type="cellIs" dxfId="3777" priority="387" operator="equal">
      <formula>"Meta non Conseguida"</formula>
    </cfRule>
  </conditionalFormatting>
  <conditionalFormatting sqref="O27:O30">
    <cfRule type="cellIs" dxfId="3776" priority="382" operator="equal">
      <formula>"Introducir resultado"</formula>
    </cfRule>
    <cfRule type="cellIs" dxfId="3775" priority="383" operator="equal">
      <formula>"Meta Conseguida"</formula>
    </cfRule>
    <cfRule type="cellIs" dxfId="3774" priority="384" operator="equal">
      <formula>"Meta non Conseguida"</formula>
    </cfRule>
  </conditionalFormatting>
  <conditionalFormatting sqref="O32">
    <cfRule type="cellIs" dxfId="3773" priority="379" operator="equal">
      <formula>"Introducir resultado"</formula>
    </cfRule>
    <cfRule type="cellIs" dxfId="3772" priority="380" operator="equal">
      <formula>"Meta Conseguida"</formula>
    </cfRule>
    <cfRule type="cellIs" dxfId="3771" priority="381" operator="equal">
      <formula>"Meta non Conseguida"</formula>
    </cfRule>
  </conditionalFormatting>
  <conditionalFormatting sqref="O53">
    <cfRule type="cellIs" dxfId="3770" priority="376" operator="equal">
      <formula>"Introducir resultado"</formula>
    </cfRule>
    <cfRule type="cellIs" dxfId="3769" priority="377" operator="equal">
      <formula>"Meta Conseguida"</formula>
    </cfRule>
    <cfRule type="cellIs" dxfId="3768" priority="378" operator="equal">
      <formula>"Meta non Conseguida"</formula>
    </cfRule>
  </conditionalFormatting>
  <conditionalFormatting sqref="O64">
    <cfRule type="cellIs" dxfId="3767" priority="373" operator="equal">
      <formula>"Introducir resultado"</formula>
    </cfRule>
    <cfRule type="cellIs" dxfId="3766" priority="374" operator="equal">
      <formula>"Meta Conseguida"</formula>
    </cfRule>
    <cfRule type="cellIs" dxfId="3765" priority="375" operator="equal">
      <formula>"Meta non Conseguida"</formula>
    </cfRule>
  </conditionalFormatting>
  <conditionalFormatting sqref="O70">
    <cfRule type="cellIs" dxfId="3764" priority="370" operator="equal">
      <formula>"Introducir resultado"</formula>
    </cfRule>
    <cfRule type="cellIs" dxfId="3763" priority="371" operator="equal">
      <formula>"Indicador Completado"</formula>
    </cfRule>
    <cfRule type="cellIs" dxfId="3762" priority="372" operator="equal">
      <formula>"Meta no Conseguida"</formula>
    </cfRule>
  </conditionalFormatting>
  <conditionalFormatting sqref="O72">
    <cfRule type="cellIs" dxfId="3761" priority="367" operator="equal">
      <formula>"Introducir resultado"</formula>
    </cfRule>
    <cfRule type="cellIs" dxfId="3760" priority="368" operator="equal">
      <formula>"Indicador Completado"</formula>
    </cfRule>
    <cfRule type="cellIs" dxfId="3759" priority="369" operator="equal">
      <formula>"Meta no Conseguida"</formula>
    </cfRule>
  </conditionalFormatting>
  <conditionalFormatting sqref="O71">
    <cfRule type="cellIs" dxfId="3758" priority="364" operator="equal">
      <formula>"Introducir resultado"</formula>
    </cfRule>
    <cfRule type="cellIs" dxfId="3757" priority="365" operator="equal">
      <formula>"Meta Conseguida"</formula>
    </cfRule>
    <cfRule type="cellIs" dxfId="3756" priority="366" operator="equal">
      <formula>"Meta non Conseguida"</formula>
    </cfRule>
  </conditionalFormatting>
  <conditionalFormatting sqref="O73">
    <cfRule type="cellIs" dxfId="3755" priority="361" operator="equal">
      <formula>"Introducir resultado"</formula>
    </cfRule>
    <cfRule type="cellIs" dxfId="3754" priority="362" operator="equal">
      <formula>"Meta Conseguida"</formula>
    </cfRule>
    <cfRule type="cellIs" dxfId="3753" priority="363" operator="equal">
      <formula>"Meta non Conseguida"</formula>
    </cfRule>
  </conditionalFormatting>
  <conditionalFormatting sqref="O74">
    <cfRule type="cellIs" dxfId="3752" priority="358" operator="equal">
      <formula>"Introducir resultado"</formula>
    </cfRule>
    <cfRule type="cellIs" dxfId="3751" priority="359" operator="equal">
      <formula>"Meta Conseguida"</formula>
    </cfRule>
    <cfRule type="cellIs" dxfId="3750" priority="360" operator="equal">
      <formula>"Meta non Conseguida"</formula>
    </cfRule>
  </conditionalFormatting>
  <conditionalFormatting sqref="O80">
    <cfRule type="cellIs" dxfId="3749" priority="355" operator="equal">
      <formula>"Introducir resultado"</formula>
    </cfRule>
    <cfRule type="cellIs" dxfId="3748" priority="356" operator="equal">
      <formula>"Meta Conseguida"</formula>
    </cfRule>
    <cfRule type="cellIs" dxfId="3747" priority="357" operator="equal">
      <formula>"Meta non Conseguida"</formula>
    </cfRule>
  </conditionalFormatting>
  <conditionalFormatting sqref="O81">
    <cfRule type="cellIs" dxfId="3746" priority="352" operator="equal">
      <formula>"Introducir resultado"</formula>
    </cfRule>
    <cfRule type="cellIs" dxfId="3745" priority="353" operator="equal">
      <formula>"Meta Conseguida"</formula>
    </cfRule>
    <cfRule type="cellIs" dxfId="3744" priority="354" operator="equal">
      <formula>"Meta non Conseguida"</formula>
    </cfRule>
  </conditionalFormatting>
  <conditionalFormatting sqref="N80">
    <cfRule type="cellIs" dxfId="3743" priority="349" operator="equal">
      <formula>0</formula>
    </cfRule>
    <cfRule type="cellIs" dxfId="3742" priority="350" operator="lessThan">
      <formula>M80</formula>
    </cfRule>
    <cfRule type="cellIs" dxfId="3741" priority="351" operator="greaterThanOrEqual">
      <formula>M80</formula>
    </cfRule>
  </conditionalFormatting>
  <conditionalFormatting sqref="N71">
    <cfRule type="cellIs" dxfId="3740" priority="346" operator="equal">
      <formula>0</formula>
    </cfRule>
    <cfRule type="cellIs" dxfId="3739" priority="347" operator="lessThan">
      <formula>M71</formula>
    </cfRule>
    <cfRule type="cellIs" dxfId="3738" priority="348" operator="greaterThanOrEqual">
      <formula>M71</formula>
    </cfRule>
  </conditionalFormatting>
  <conditionalFormatting sqref="N73">
    <cfRule type="cellIs" dxfId="3737" priority="343" operator="equal">
      <formula>0</formula>
    </cfRule>
    <cfRule type="cellIs" dxfId="3736" priority="344" operator="lessThan">
      <formula>M73</formula>
    </cfRule>
    <cfRule type="cellIs" dxfId="3735" priority="345" operator="greaterThanOrEqual">
      <formula>M73</formula>
    </cfRule>
  </conditionalFormatting>
  <conditionalFormatting sqref="N74">
    <cfRule type="cellIs" dxfId="3734" priority="340" operator="equal">
      <formula>0</formula>
    </cfRule>
    <cfRule type="cellIs" dxfId="3733" priority="341" operator="lessThan">
      <formula>M74</formula>
    </cfRule>
    <cfRule type="cellIs" dxfId="3732" priority="342" operator="greaterThanOrEqual">
      <formula>M74</formula>
    </cfRule>
  </conditionalFormatting>
  <conditionalFormatting sqref="N81">
    <cfRule type="cellIs" dxfId="3731" priority="337" operator="equal">
      <formula>0</formula>
    </cfRule>
    <cfRule type="cellIs" dxfId="3730" priority="338" operator="lessThan">
      <formula>M81</formula>
    </cfRule>
    <cfRule type="cellIs" dxfId="3729" priority="339" operator="greaterThanOrEqual">
      <formula>M81</formula>
    </cfRule>
  </conditionalFormatting>
  <conditionalFormatting sqref="O87:O88">
    <cfRule type="cellIs" dxfId="3728" priority="334" operator="equal">
      <formula>"Introducir resultado"</formula>
    </cfRule>
    <cfRule type="cellIs" dxfId="3727" priority="335" operator="equal">
      <formula>"Indicador Completado"</formula>
    </cfRule>
    <cfRule type="cellIs" dxfId="3726" priority="336" operator="equal">
      <formula>"Meta no Conseguida"</formula>
    </cfRule>
  </conditionalFormatting>
  <conditionalFormatting sqref="N93:N102">
    <cfRule type="cellIs" dxfId="3725" priority="331" operator="equal">
      <formula>0</formula>
    </cfRule>
    <cfRule type="cellIs" dxfId="3724" priority="332" operator="lessThan">
      <formula>M93</formula>
    </cfRule>
    <cfRule type="cellIs" dxfId="3723" priority="333" operator="greaterThanOrEqual">
      <formula>M93</formula>
    </cfRule>
  </conditionalFormatting>
  <conditionalFormatting sqref="O93:O102">
    <cfRule type="cellIs" dxfId="3722" priority="328" operator="equal">
      <formula>"Introducir resultado"</formula>
    </cfRule>
    <cfRule type="cellIs" dxfId="3721" priority="329" operator="equal">
      <formula>"Meta Conseguida"</formula>
    </cfRule>
    <cfRule type="cellIs" dxfId="3720" priority="330" operator="equal">
      <formula>"Meta non Conseguida"</formula>
    </cfRule>
  </conditionalFormatting>
  <conditionalFormatting sqref="F7">
    <cfRule type="cellIs" dxfId="3719" priority="325" operator="equal">
      <formula>0</formula>
    </cfRule>
    <cfRule type="cellIs" dxfId="3718" priority="326" operator="lessThan">
      <formula>E7</formula>
    </cfRule>
    <cfRule type="cellIs" dxfId="3717" priority="327" operator="greaterThanOrEqual">
      <formula>E7</formula>
    </cfRule>
  </conditionalFormatting>
  <conditionalFormatting sqref="F18">
    <cfRule type="cellIs" dxfId="3716" priority="316" operator="equal">
      <formula>0</formula>
    </cfRule>
    <cfRule type="cellIs" dxfId="3715" priority="317" operator="lessThan">
      <formula>E18</formula>
    </cfRule>
    <cfRule type="cellIs" dxfId="3714" priority="318" operator="greaterThanOrEqual">
      <formula>E18</formula>
    </cfRule>
  </conditionalFormatting>
  <conditionalFormatting sqref="G10">
    <cfRule type="cellIs" dxfId="3713" priority="322" operator="equal">
      <formula>"Introducir resultado"</formula>
    </cfRule>
    <cfRule type="cellIs" dxfId="3712" priority="323" operator="equal">
      <formula>"Meta Conseguida"</formula>
    </cfRule>
    <cfRule type="cellIs" dxfId="3711" priority="324" operator="equal">
      <formula>"Meta non Conseguida"</formula>
    </cfRule>
  </conditionalFormatting>
  <conditionalFormatting sqref="G16">
    <cfRule type="cellIs" dxfId="3710" priority="319" operator="equal">
      <formula>"Meta Totalmente Alcanzada"</formula>
    </cfRule>
    <cfRule type="cellIs" dxfId="3709" priority="320" operator="equal">
      <formula>"Meta Parcialmente Alcanzada"</formula>
    </cfRule>
    <cfRule type="cellIs" dxfId="3708" priority="321" operator="equal">
      <formula>"Ningunha Meta Alcanzada"</formula>
    </cfRule>
  </conditionalFormatting>
  <conditionalFormatting sqref="F11">
    <cfRule type="cellIs" dxfId="3707" priority="313" operator="equal">
      <formula>0</formula>
    </cfRule>
    <cfRule type="cellIs" dxfId="3706" priority="314" operator="lessThan">
      <formula>$E11</formula>
    </cfRule>
    <cfRule type="cellIs" dxfId="3705" priority="315" operator="greaterThanOrEqual">
      <formula>$E11</formula>
    </cfRule>
  </conditionalFormatting>
  <conditionalFormatting sqref="F9">
    <cfRule type="cellIs" dxfId="3704" priority="310" operator="equal">
      <formula>0</formula>
    </cfRule>
    <cfRule type="cellIs" dxfId="3703" priority="311" operator="lessThan">
      <formula>E9</formula>
    </cfRule>
    <cfRule type="cellIs" dxfId="3702" priority="312" operator="greaterThanOrEqual">
      <formula>E9</formula>
    </cfRule>
  </conditionalFormatting>
  <conditionalFormatting sqref="F17">
    <cfRule type="cellIs" dxfId="3701" priority="307" operator="equal">
      <formula>0</formula>
    </cfRule>
    <cfRule type="cellIs" dxfId="3700" priority="308" operator="lessThan">
      <formula>E17</formula>
    </cfRule>
    <cfRule type="cellIs" dxfId="3699" priority="309" operator="greaterThanOrEqual">
      <formula>E17</formula>
    </cfRule>
  </conditionalFormatting>
  <conditionalFormatting sqref="F16">
    <cfRule type="cellIs" dxfId="3698" priority="304" operator="equal">
      <formula>0</formula>
    </cfRule>
    <cfRule type="cellIs" dxfId="3697" priority="305" operator="greaterThanOrEqual">
      <formula>E16</formula>
    </cfRule>
    <cfRule type="cellIs" dxfId="3696" priority="306" operator="lessThan">
      <formula>E16</formula>
    </cfRule>
  </conditionalFormatting>
  <conditionalFormatting sqref="F21">
    <cfRule type="cellIs" dxfId="3695" priority="301" operator="equal">
      <formula>0</formula>
    </cfRule>
    <cfRule type="cellIs" dxfId="3694" priority="302" operator="lessThan">
      <formula>E21</formula>
    </cfRule>
    <cfRule type="cellIs" dxfId="3693" priority="303" operator="greaterThanOrEqual">
      <formula>E21</formula>
    </cfRule>
  </conditionalFormatting>
  <conditionalFormatting sqref="F22">
    <cfRule type="cellIs" dxfId="3692" priority="298" operator="equal">
      <formula>0</formula>
    </cfRule>
    <cfRule type="cellIs" dxfId="3691" priority="299" operator="lessThan">
      <formula>E22</formula>
    </cfRule>
    <cfRule type="cellIs" dxfId="3690" priority="300" operator="greaterThanOrEqual">
      <formula>E22</formula>
    </cfRule>
  </conditionalFormatting>
  <conditionalFormatting sqref="F10">
    <cfRule type="cellIs" dxfId="3689" priority="295" operator="equal">
      <formula>0</formula>
    </cfRule>
    <cfRule type="cellIs" dxfId="3688" priority="296" operator="lessThan">
      <formula>E10</formula>
    </cfRule>
    <cfRule type="cellIs" dxfId="3687" priority="297" operator="greaterThanOrEqual">
      <formula>E10</formula>
    </cfRule>
  </conditionalFormatting>
  <conditionalFormatting sqref="G8">
    <cfRule type="cellIs" dxfId="3686" priority="292" operator="equal">
      <formula>"Meta Totalmente Alcanzada"</formula>
    </cfRule>
    <cfRule type="cellIs" dxfId="3685" priority="293" operator="equal">
      <formula>"Meta Parcialmente Alcanzada"</formula>
    </cfRule>
    <cfRule type="cellIs" dxfId="3684" priority="294" operator="equal">
      <formula>"Ningunha Meta Alcanzada"</formula>
    </cfRule>
  </conditionalFormatting>
  <conditionalFormatting sqref="F8">
    <cfRule type="cellIs" dxfId="3683" priority="289" operator="equal">
      <formula>0</formula>
    </cfRule>
    <cfRule type="cellIs" dxfId="3682" priority="290" operator="greaterThanOrEqual">
      <formula>E8</formula>
    </cfRule>
    <cfRule type="cellIs" dxfId="3681" priority="291" operator="lessThan">
      <formula>E8</formula>
    </cfRule>
  </conditionalFormatting>
  <conditionalFormatting sqref="F13">
    <cfRule type="cellIs" dxfId="3680" priority="286" operator="equal">
      <formula>0</formula>
    </cfRule>
    <cfRule type="cellIs" dxfId="3679" priority="287" operator="lessThan">
      <formula>E13</formula>
    </cfRule>
    <cfRule type="cellIs" dxfId="3678" priority="288" operator="greaterThanOrEqual">
      <formula>E13</formula>
    </cfRule>
  </conditionalFormatting>
  <conditionalFormatting sqref="F14">
    <cfRule type="cellIs" dxfId="3677" priority="283" operator="equal">
      <formula>0</formula>
    </cfRule>
    <cfRule type="cellIs" dxfId="3676" priority="284" operator="lessThan">
      <formula>E14</formula>
    </cfRule>
    <cfRule type="cellIs" dxfId="3675" priority="285" operator="greaterThanOrEqual">
      <formula>E14</formula>
    </cfRule>
  </conditionalFormatting>
  <conditionalFormatting sqref="G12">
    <cfRule type="cellIs" dxfId="3674" priority="280" operator="equal">
      <formula>"Meta Totalmente Alcanzada"</formula>
    </cfRule>
    <cfRule type="cellIs" dxfId="3673" priority="281" operator="equal">
      <formula>"Meta Parcialmente Alcanzada"</formula>
    </cfRule>
    <cfRule type="cellIs" dxfId="3672" priority="282" operator="equal">
      <formula>"Ningunha Meta Alcanzada"</formula>
    </cfRule>
  </conditionalFormatting>
  <conditionalFormatting sqref="F12">
    <cfRule type="cellIs" dxfId="3671" priority="277" operator="equal">
      <formula>0</formula>
    </cfRule>
    <cfRule type="cellIs" dxfId="3670" priority="278" operator="greaterThanOrEqual">
      <formula>E12</formula>
    </cfRule>
    <cfRule type="cellIs" dxfId="3669" priority="279" operator="lessThan">
      <formula>E12</formula>
    </cfRule>
  </conditionalFormatting>
  <conditionalFormatting sqref="G20">
    <cfRule type="cellIs" dxfId="3668" priority="274" operator="equal">
      <formula>"Meta Totalmente Alcanzada"</formula>
    </cfRule>
    <cfRule type="cellIs" dxfId="3667" priority="275" operator="equal">
      <formula>"Meta Parcialmente Alcanzada"</formula>
    </cfRule>
    <cfRule type="cellIs" dxfId="3666" priority="276" operator="equal">
      <formula>"Ningunha Meta Alcanzada"</formula>
    </cfRule>
  </conditionalFormatting>
  <conditionalFormatting sqref="F20">
    <cfRule type="cellIs" dxfId="3665" priority="271" operator="equal">
      <formula>0</formula>
    </cfRule>
    <cfRule type="cellIs" dxfId="3664" priority="272" operator="greaterThanOrEqual">
      <formula>E20</formula>
    </cfRule>
    <cfRule type="cellIs" dxfId="3663" priority="273" operator="lessThan">
      <formula>E20</formula>
    </cfRule>
  </conditionalFormatting>
  <conditionalFormatting sqref="G7">
    <cfRule type="cellIs" dxfId="3662" priority="268" operator="equal">
      <formula>"Introducir resultado"</formula>
    </cfRule>
    <cfRule type="cellIs" dxfId="3661" priority="269" operator="equal">
      <formula>"Meta Conseguida"</formula>
    </cfRule>
    <cfRule type="cellIs" dxfId="3660" priority="270" operator="equal">
      <formula>"Meta non Conseguida"</formula>
    </cfRule>
  </conditionalFormatting>
  <conditionalFormatting sqref="G9">
    <cfRule type="cellIs" dxfId="3659" priority="265" operator="equal">
      <formula>"Introducir resultado"</formula>
    </cfRule>
    <cfRule type="cellIs" dxfId="3658" priority="266" operator="equal">
      <formula>"Meta Conseguida"</formula>
    </cfRule>
    <cfRule type="cellIs" dxfId="3657" priority="267" operator="equal">
      <formula>"Meta non Conseguida"</formula>
    </cfRule>
  </conditionalFormatting>
  <conditionalFormatting sqref="G14">
    <cfRule type="cellIs" dxfId="3656" priority="262" operator="equal">
      <formula>"Introducir resultado"</formula>
    </cfRule>
    <cfRule type="cellIs" dxfId="3655" priority="263" operator="equal">
      <formula>"Meta Conseguida"</formula>
    </cfRule>
    <cfRule type="cellIs" dxfId="3654" priority="264" operator="equal">
      <formula>"Meta non Conseguida"</formula>
    </cfRule>
  </conditionalFormatting>
  <conditionalFormatting sqref="G13">
    <cfRule type="cellIs" dxfId="3653" priority="259" operator="equal">
      <formula>"Introducir resultado"</formula>
    </cfRule>
    <cfRule type="cellIs" dxfId="3652" priority="260" operator="equal">
      <formula>"Meta Conseguida"</formula>
    </cfRule>
    <cfRule type="cellIs" dxfId="3651" priority="261" operator="equal">
      <formula>"Meta non Conseguida"</formula>
    </cfRule>
  </conditionalFormatting>
  <conditionalFormatting sqref="F15">
    <cfRule type="cellIs" dxfId="3650" priority="258" operator="equal">
      <formula>0</formula>
    </cfRule>
  </conditionalFormatting>
  <conditionalFormatting sqref="G15">
    <cfRule type="cellIs" dxfId="3649" priority="255" operator="equal">
      <formula>"Introducir resultado"</formula>
    </cfRule>
    <cfRule type="cellIs" dxfId="3648" priority="256" operator="equal">
      <formula>"Resultado Introducido"</formula>
    </cfRule>
    <cfRule type="cellIs" dxfId="3647" priority="257" operator="equal">
      <formula>"Meta no Conseguida"</formula>
    </cfRule>
  </conditionalFormatting>
  <conditionalFormatting sqref="G18">
    <cfRule type="cellIs" dxfId="3646" priority="252" operator="equal">
      <formula>"Introducir resultado"</formula>
    </cfRule>
    <cfRule type="cellIs" dxfId="3645" priority="253" operator="equal">
      <formula>"Meta Conseguida"</formula>
    </cfRule>
    <cfRule type="cellIs" dxfId="3644" priority="254" operator="equal">
      <formula>"Meta non Conseguida"</formula>
    </cfRule>
  </conditionalFormatting>
  <conditionalFormatting sqref="G17">
    <cfRule type="cellIs" dxfId="3643" priority="249" operator="equal">
      <formula>"Introducir resultado"</formula>
    </cfRule>
    <cfRule type="cellIs" dxfId="3642" priority="250" operator="equal">
      <formula>"Meta Conseguida"</formula>
    </cfRule>
    <cfRule type="cellIs" dxfId="3641" priority="251" operator="equal">
      <formula>"Meta non Conseguida"</formula>
    </cfRule>
  </conditionalFormatting>
  <conditionalFormatting sqref="G22">
    <cfRule type="cellIs" dxfId="3640" priority="246" operator="equal">
      <formula>"Introducir resultado"</formula>
    </cfRule>
    <cfRule type="cellIs" dxfId="3639" priority="247" operator="equal">
      <formula>"Meta Conseguida"</formula>
    </cfRule>
    <cfRule type="cellIs" dxfId="3638" priority="248" operator="equal">
      <formula>"Meta non Conseguida"</formula>
    </cfRule>
  </conditionalFormatting>
  <conditionalFormatting sqref="G21">
    <cfRule type="cellIs" dxfId="3637" priority="243" operator="equal">
      <formula>"Introducir resultado"</formula>
    </cfRule>
    <cfRule type="cellIs" dxfId="3636" priority="244" operator="equal">
      <formula>"Meta Conseguida"</formula>
    </cfRule>
    <cfRule type="cellIs" dxfId="3635" priority="245" operator="equal">
      <formula>"Meta non Conseguida"</formula>
    </cfRule>
  </conditionalFormatting>
  <conditionalFormatting sqref="J7">
    <cfRule type="cellIs" dxfId="3634" priority="240" operator="equal">
      <formula>0</formula>
    </cfRule>
    <cfRule type="cellIs" dxfId="3633" priority="241" operator="lessThan">
      <formula>I7</formula>
    </cfRule>
    <cfRule type="cellIs" dxfId="3632" priority="242" operator="greaterThanOrEqual">
      <formula>I7</formula>
    </cfRule>
  </conditionalFormatting>
  <conditionalFormatting sqref="K10">
    <cfRule type="cellIs" dxfId="3631" priority="237" operator="equal">
      <formula>"Introducir resultado"</formula>
    </cfRule>
    <cfRule type="cellIs" dxfId="3630" priority="238" operator="equal">
      <formula>"Meta Conseguida"</formula>
    </cfRule>
    <cfRule type="cellIs" dxfId="3629" priority="239" operator="equal">
      <formula>"Meta non Conseguida"</formula>
    </cfRule>
  </conditionalFormatting>
  <conditionalFormatting sqref="K16">
    <cfRule type="cellIs" dxfId="3628" priority="234" operator="equal">
      <formula>"Meta Totalmente Alcanzada"</formula>
    </cfRule>
    <cfRule type="cellIs" dxfId="3627" priority="235" operator="equal">
      <formula>"Meta Parcialmente Alcanzada"</formula>
    </cfRule>
    <cfRule type="cellIs" dxfId="3626" priority="236" operator="equal">
      <formula>"Ningunha Meta Alcanzada"</formula>
    </cfRule>
  </conditionalFormatting>
  <conditionalFormatting sqref="J11">
    <cfRule type="cellIs" dxfId="3625" priority="231" operator="equal">
      <formula>0</formula>
    </cfRule>
    <cfRule type="cellIs" dxfId="3624" priority="232" operator="lessThan">
      <formula>$E11</formula>
    </cfRule>
    <cfRule type="cellIs" dxfId="3623" priority="233" operator="greaterThanOrEqual">
      <formula>$E11</formula>
    </cfRule>
  </conditionalFormatting>
  <conditionalFormatting sqref="J9">
    <cfRule type="cellIs" dxfId="3622" priority="228" operator="equal">
      <formula>0</formula>
    </cfRule>
    <cfRule type="cellIs" dxfId="3621" priority="229" operator="lessThan">
      <formula>I9</formula>
    </cfRule>
    <cfRule type="cellIs" dxfId="3620" priority="230" operator="greaterThanOrEqual">
      <formula>I9</formula>
    </cfRule>
  </conditionalFormatting>
  <conditionalFormatting sqref="J17">
    <cfRule type="cellIs" dxfId="3619" priority="225" operator="equal">
      <formula>0</formula>
    </cfRule>
    <cfRule type="cellIs" dxfId="3618" priority="226" operator="lessThan">
      <formula>I17</formula>
    </cfRule>
    <cfRule type="cellIs" dxfId="3617" priority="227" operator="greaterThanOrEqual">
      <formula>I17</formula>
    </cfRule>
  </conditionalFormatting>
  <conditionalFormatting sqref="J16">
    <cfRule type="cellIs" dxfId="3616" priority="222" operator="equal">
      <formula>0</formula>
    </cfRule>
    <cfRule type="cellIs" dxfId="3615" priority="223" operator="greaterThanOrEqual">
      <formula>I16</formula>
    </cfRule>
    <cfRule type="cellIs" dxfId="3614" priority="224" operator="lessThan">
      <formula>I16</formula>
    </cfRule>
  </conditionalFormatting>
  <conditionalFormatting sqref="J21">
    <cfRule type="cellIs" dxfId="3613" priority="219" operator="equal">
      <formula>0</formula>
    </cfRule>
    <cfRule type="cellIs" dxfId="3612" priority="220" operator="lessThan">
      <formula>I21</formula>
    </cfRule>
    <cfRule type="cellIs" dxfId="3611" priority="221" operator="greaterThanOrEqual">
      <formula>I21</formula>
    </cfRule>
  </conditionalFormatting>
  <conditionalFormatting sqref="K8">
    <cfRule type="cellIs" dxfId="3610" priority="216" operator="equal">
      <formula>"Meta Totalmente Alcanzada"</formula>
    </cfRule>
    <cfRule type="cellIs" dxfId="3609" priority="217" operator="equal">
      <formula>"Meta Parcialmente Alcanzada"</formula>
    </cfRule>
    <cfRule type="cellIs" dxfId="3608" priority="218" operator="equal">
      <formula>"Ningunha Meta Alcanzada"</formula>
    </cfRule>
  </conditionalFormatting>
  <conditionalFormatting sqref="J8">
    <cfRule type="cellIs" dxfId="3607" priority="213" operator="equal">
      <formula>0</formula>
    </cfRule>
    <cfRule type="cellIs" dxfId="3606" priority="214" operator="greaterThanOrEqual">
      <formula>I8</formula>
    </cfRule>
    <cfRule type="cellIs" dxfId="3605" priority="215" operator="lessThan">
      <formula>I8</formula>
    </cfRule>
  </conditionalFormatting>
  <conditionalFormatting sqref="J13">
    <cfRule type="cellIs" dxfId="3604" priority="210" operator="equal">
      <formula>0</formula>
    </cfRule>
    <cfRule type="cellIs" dxfId="3603" priority="211" operator="lessThan">
      <formula>I13</formula>
    </cfRule>
    <cfRule type="cellIs" dxfId="3602" priority="212" operator="greaterThanOrEqual">
      <formula>I13</formula>
    </cfRule>
  </conditionalFormatting>
  <conditionalFormatting sqref="K12">
    <cfRule type="cellIs" dxfId="3601" priority="207" operator="equal">
      <formula>"Meta Totalmente Alcanzada"</formula>
    </cfRule>
    <cfRule type="cellIs" dxfId="3600" priority="208" operator="equal">
      <formula>"Meta Parcialmente Alcanzada"</formula>
    </cfRule>
    <cfRule type="cellIs" dxfId="3599" priority="209" operator="equal">
      <formula>"Ningunha Meta Alcanzada"</formula>
    </cfRule>
  </conditionalFormatting>
  <conditionalFormatting sqref="J12">
    <cfRule type="cellIs" dxfId="3598" priority="204" operator="equal">
      <formula>0</formula>
    </cfRule>
    <cfRule type="cellIs" dxfId="3597" priority="205" operator="greaterThanOrEqual">
      <formula>I12</formula>
    </cfRule>
    <cfRule type="cellIs" dxfId="3596" priority="206" operator="lessThan">
      <formula>I12</formula>
    </cfRule>
  </conditionalFormatting>
  <conditionalFormatting sqref="K20">
    <cfRule type="cellIs" dxfId="3595" priority="201" operator="equal">
      <formula>"Meta Totalmente Alcanzada"</formula>
    </cfRule>
    <cfRule type="cellIs" dxfId="3594" priority="202" operator="equal">
      <formula>"Meta Parcialmente Alcanzada"</formula>
    </cfRule>
    <cfRule type="cellIs" dxfId="3593" priority="203" operator="equal">
      <formula>"Ningunha Meta Alcanzada"</formula>
    </cfRule>
  </conditionalFormatting>
  <conditionalFormatting sqref="J20">
    <cfRule type="cellIs" dxfId="3592" priority="198" operator="equal">
      <formula>0</formula>
    </cfRule>
    <cfRule type="cellIs" dxfId="3591" priority="199" operator="greaterThanOrEqual">
      <formula>I20</formula>
    </cfRule>
    <cfRule type="cellIs" dxfId="3590" priority="200" operator="lessThan">
      <formula>I20</formula>
    </cfRule>
  </conditionalFormatting>
  <conditionalFormatting sqref="K7">
    <cfRule type="cellIs" dxfId="3589" priority="195" operator="equal">
      <formula>"Introducir resultado"</formula>
    </cfRule>
    <cfRule type="cellIs" dxfId="3588" priority="196" operator="equal">
      <formula>"Meta Conseguida"</formula>
    </cfRule>
    <cfRule type="cellIs" dxfId="3587" priority="197" operator="equal">
      <formula>"Meta non Conseguida"</formula>
    </cfRule>
  </conditionalFormatting>
  <conditionalFormatting sqref="K9">
    <cfRule type="cellIs" dxfId="3586" priority="192" operator="equal">
      <formula>"Introducir resultado"</formula>
    </cfRule>
    <cfRule type="cellIs" dxfId="3585" priority="193" operator="equal">
      <formula>"Meta Conseguida"</formula>
    </cfRule>
    <cfRule type="cellIs" dxfId="3584" priority="194" operator="equal">
      <formula>"Meta non Conseguida"</formula>
    </cfRule>
  </conditionalFormatting>
  <conditionalFormatting sqref="K14">
    <cfRule type="cellIs" dxfId="3583" priority="189" operator="equal">
      <formula>"Introducir resultado"</formula>
    </cfRule>
    <cfRule type="cellIs" dxfId="3582" priority="190" operator="equal">
      <formula>"Meta Conseguida"</formula>
    </cfRule>
    <cfRule type="cellIs" dxfId="3581" priority="191" operator="equal">
      <formula>"Meta non Conseguida"</formula>
    </cfRule>
  </conditionalFormatting>
  <conditionalFormatting sqref="K13">
    <cfRule type="cellIs" dxfId="3580" priority="186" operator="equal">
      <formula>"Introducir resultado"</formula>
    </cfRule>
    <cfRule type="cellIs" dxfId="3579" priority="187" operator="equal">
      <formula>"Meta Conseguida"</formula>
    </cfRule>
    <cfRule type="cellIs" dxfId="3578" priority="188" operator="equal">
      <formula>"Meta non Conseguida"</formula>
    </cfRule>
  </conditionalFormatting>
  <conditionalFormatting sqref="J15">
    <cfRule type="cellIs" dxfId="3577" priority="185" operator="equal">
      <formula>0</formula>
    </cfRule>
  </conditionalFormatting>
  <conditionalFormatting sqref="K15">
    <cfRule type="cellIs" dxfId="3576" priority="182" operator="equal">
      <formula>"Introducir resultado"</formula>
    </cfRule>
    <cfRule type="cellIs" dxfId="3575" priority="183" operator="equal">
      <formula>"Resultado Introducido"</formula>
    </cfRule>
    <cfRule type="cellIs" dxfId="3574" priority="184" operator="equal">
      <formula>"Meta no Conseguida"</formula>
    </cfRule>
  </conditionalFormatting>
  <conditionalFormatting sqref="K18">
    <cfRule type="cellIs" dxfId="3573" priority="179" operator="equal">
      <formula>"Introducir resultado"</formula>
    </cfRule>
    <cfRule type="cellIs" dxfId="3572" priority="180" operator="equal">
      <formula>"Meta Conseguida"</formula>
    </cfRule>
    <cfRule type="cellIs" dxfId="3571" priority="181" operator="equal">
      <formula>"Meta non Conseguida"</formula>
    </cfRule>
  </conditionalFormatting>
  <conditionalFormatting sqref="K17">
    <cfRule type="cellIs" dxfId="3570" priority="176" operator="equal">
      <formula>"Introducir resultado"</formula>
    </cfRule>
    <cfRule type="cellIs" dxfId="3569" priority="177" operator="equal">
      <formula>"Meta Conseguida"</formula>
    </cfRule>
    <cfRule type="cellIs" dxfId="3568" priority="178" operator="equal">
      <formula>"Meta non Conseguida"</formula>
    </cfRule>
  </conditionalFormatting>
  <conditionalFormatting sqref="K22">
    <cfRule type="cellIs" dxfId="3567" priority="173" operator="equal">
      <formula>"Introducir resultado"</formula>
    </cfRule>
    <cfRule type="cellIs" dxfId="3566" priority="174" operator="equal">
      <formula>"Meta Conseguida"</formula>
    </cfRule>
    <cfRule type="cellIs" dxfId="3565" priority="175" operator="equal">
      <formula>"Meta non Conseguida"</formula>
    </cfRule>
  </conditionalFormatting>
  <conditionalFormatting sqref="K21">
    <cfRule type="cellIs" dxfId="3564" priority="170" operator="equal">
      <formula>"Introducir resultado"</formula>
    </cfRule>
    <cfRule type="cellIs" dxfId="3563" priority="171" operator="equal">
      <formula>"Meta Conseguida"</formula>
    </cfRule>
    <cfRule type="cellIs" dxfId="3562" priority="172" operator="equal">
      <formula>"Meta non Conseguida"</formula>
    </cfRule>
  </conditionalFormatting>
  <conditionalFormatting sqref="N7">
    <cfRule type="cellIs" dxfId="3561" priority="167" operator="equal">
      <formula>0</formula>
    </cfRule>
    <cfRule type="cellIs" dxfId="3560" priority="168" operator="lessThan">
      <formula>M7</formula>
    </cfRule>
    <cfRule type="cellIs" dxfId="3559" priority="169" operator="greaterThanOrEqual">
      <formula>M7</formula>
    </cfRule>
  </conditionalFormatting>
  <conditionalFormatting sqref="O10">
    <cfRule type="cellIs" dxfId="3558" priority="164" operator="equal">
      <formula>"Introducir resultado"</formula>
    </cfRule>
    <cfRule type="cellIs" dxfId="3557" priority="165" operator="equal">
      <formula>"Meta Conseguida"</formula>
    </cfRule>
    <cfRule type="cellIs" dxfId="3556" priority="166" operator="equal">
      <formula>"Meta non Conseguida"</formula>
    </cfRule>
  </conditionalFormatting>
  <conditionalFormatting sqref="O16">
    <cfRule type="cellIs" dxfId="3555" priority="161" operator="equal">
      <formula>"Meta Totalmente Alcanzada"</formula>
    </cfRule>
    <cfRule type="cellIs" dxfId="3554" priority="162" operator="equal">
      <formula>"Meta Parcialmente Alcanzada"</formula>
    </cfRule>
    <cfRule type="cellIs" dxfId="3553" priority="163" operator="equal">
      <formula>"Ningunha Meta Alcanzada"</formula>
    </cfRule>
  </conditionalFormatting>
  <conditionalFormatting sqref="N11">
    <cfRule type="cellIs" dxfId="3552" priority="158" operator="equal">
      <formula>0</formula>
    </cfRule>
    <cfRule type="cellIs" dxfId="3551" priority="159" operator="lessThan">
      <formula>$E11</formula>
    </cfRule>
    <cfRule type="cellIs" dxfId="3550" priority="160" operator="greaterThanOrEqual">
      <formula>$E11</formula>
    </cfRule>
  </conditionalFormatting>
  <conditionalFormatting sqref="N9">
    <cfRule type="cellIs" dxfId="3549" priority="155" operator="equal">
      <formula>0</formula>
    </cfRule>
    <cfRule type="cellIs" dxfId="3548" priority="156" operator="lessThan">
      <formula>M9</formula>
    </cfRule>
    <cfRule type="cellIs" dxfId="3547" priority="157" operator="greaterThanOrEqual">
      <formula>M9</formula>
    </cfRule>
  </conditionalFormatting>
  <conditionalFormatting sqref="N17">
    <cfRule type="cellIs" dxfId="3546" priority="152" operator="equal">
      <formula>0</formula>
    </cfRule>
    <cfRule type="cellIs" dxfId="3545" priority="153" operator="lessThan">
      <formula>M17</formula>
    </cfRule>
    <cfRule type="cellIs" dxfId="3544" priority="154" operator="greaterThanOrEqual">
      <formula>M17</formula>
    </cfRule>
  </conditionalFormatting>
  <conditionalFormatting sqref="N16">
    <cfRule type="cellIs" dxfId="3543" priority="149" operator="equal">
      <formula>0</formula>
    </cfRule>
    <cfRule type="cellIs" dxfId="3542" priority="150" operator="greaterThanOrEqual">
      <formula>M16</formula>
    </cfRule>
    <cfRule type="cellIs" dxfId="3541" priority="151" operator="lessThan">
      <formula>M16</formula>
    </cfRule>
  </conditionalFormatting>
  <conditionalFormatting sqref="N21">
    <cfRule type="cellIs" dxfId="3540" priority="146" operator="equal">
      <formula>0</formula>
    </cfRule>
    <cfRule type="cellIs" dxfId="3539" priority="147" operator="lessThan">
      <formula>M21</formula>
    </cfRule>
    <cfRule type="cellIs" dxfId="3538" priority="148" operator="greaterThanOrEqual">
      <formula>M21</formula>
    </cfRule>
  </conditionalFormatting>
  <conditionalFormatting sqref="O8">
    <cfRule type="cellIs" dxfId="3537" priority="143" operator="equal">
      <formula>"Meta Totalmente Alcanzada"</formula>
    </cfRule>
    <cfRule type="cellIs" dxfId="3536" priority="144" operator="equal">
      <formula>"Meta Parcialmente Alcanzada"</formula>
    </cfRule>
    <cfRule type="cellIs" dxfId="3535" priority="145" operator="equal">
      <formula>"Ningunha Meta Alcanzada"</formula>
    </cfRule>
  </conditionalFormatting>
  <conditionalFormatting sqref="N8">
    <cfRule type="cellIs" dxfId="3534" priority="140" operator="equal">
      <formula>0</formula>
    </cfRule>
    <cfRule type="cellIs" dxfId="3533" priority="141" operator="greaterThanOrEqual">
      <formula>M8</formula>
    </cfRule>
    <cfRule type="cellIs" dxfId="3532" priority="142" operator="lessThan">
      <formula>M8</formula>
    </cfRule>
  </conditionalFormatting>
  <conditionalFormatting sqref="N13">
    <cfRule type="cellIs" dxfId="3531" priority="137" operator="equal">
      <formula>0</formula>
    </cfRule>
    <cfRule type="cellIs" dxfId="3530" priority="138" operator="lessThan">
      <formula>M13</formula>
    </cfRule>
    <cfRule type="cellIs" dxfId="3529" priority="139" operator="greaterThanOrEqual">
      <formula>M13</formula>
    </cfRule>
  </conditionalFormatting>
  <conditionalFormatting sqref="O12">
    <cfRule type="cellIs" dxfId="3528" priority="134" operator="equal">
      <formula>"Meta Totalmente Alcanzada"</formula>
    </cfRule>
    <cfRule type="cellIs" dxfId="3527" priority="135" operator="equal">
      <formula>"Meta Parcialmente Alcanzada"</formula>
    </cfRule>
    <cfRule type="cellIs" dxfId="3526" priority="136" operator="equal">
      <formula>"Ningunha Meta Alcanzada"</formula>
    </cfRule>
  </conditionalFormatting>
  <conditionalFormatting sqref="N12">
    <cfRule type="cellIs" dxfId="3525" priority="131" operator="equal">
      <formula>0</formula>
    </cfRule>
    <cfRule type="cellIs" dxfId="3524" priority="132" operator="greaterThanOrEqual">
      <formula>M12</formula>
    </cfRule>
    <cfRule type="cellIs" dxfId="3523" priority="133" operator="lessThan">
      <formula>M12</formula>
    </cfRule>
  </conditionalFormatting>
  <conditionalFormatting sqref="O20">
    <cfRule type="cellIs" dxfId="3522" priority="128" operator="equal">
      <formula>"Meta Totalmente Alcanzada"</formula>
    </cfRule>
    <cfRule type="cellIs" dxfId="3521" priority="129" operator="equal">
      <formula>"Meta Parcialmente Alcanzada"</formula>
    </cfRule>
    <cfRule type="cellIs" dxfId="3520" priority="130" operator="equal">
      <formula>"Ningunha Meta Alcanzada"</formula>
    </cfRule>
  </conditionalFormatting>
  <conditionalFormatting sqref="N20">
    <cfRule type="cellIs" dxfId="3519" priority="125" operator="equal">
      <formula>0</formula>
    </cfRule>
    <cfRule type="cellIs" dxfId="3518" priority="126" operator="greaterThanOrEqual">
      <formula>M20</formula>
    </cfRule>
    <cfRule type="cellIs" dxfId="3517" priority="127" operator="lessThan">
      <formula>M20</formula>
    </cfRule>
  </conditionalFormatting>
  <conditionalFormatting sqref="O7">
    <cfRule type="cellIs" dxfId="3516" priority="122" operator="equal">
      <formula>"Introducir resultado"</formula>
    </cfRule>
    <cfRule type="cellIs" dxfId="3515" priority="123" operator="equal">
      <formula>"Meta Conseguida"</formula>
    </cfRule>
    <cfRule type="cellIs" dxfId="3514" priority="124" operator="equal">
      <formula>"Meta non Conseguida"</formula>
    </cfRule>
  </conditionalFormatting>
  <conditionalFormatting sqref="O9">
    <cfRule type="cellIs" dxfId="3513" priority="119" operator="equal">
      <formula>"Introducir resultado"</formula>
    </cfRule>
    <cfRule type="cellIs" dxfId="3512" priority="120" operator="equal">
      <formula>"Meta Conseguida"</formula>
    </cfRule>
    <cfRule type="cellIs" dxfId="3511" priority="121" operator="equal">
      <formula>"Meta non Conseguida"</formula>
    </cfRule>
  </conditionalFormatting>
  <conditionalFormatting sqref="O14">
    <cfRule type="cellIs" dxfId="3510" priority="116" operator="equal">
      <formula>"Introducir resultado"</formula>
    </cfRule>
    <cfRule type="cellIs" dxfId="3509" priority="117" operator="equal">
      <formula>"Meta Conseguida"</formula>
    </cfRule>
    <cfRule type="cellIs" dxfId="3508" priority="118" operator="equal">
      <formula>"Meta non Conseguida"</formula>
    </cfRule>
  </conditionalFormatting>
  <conditionalFormatting sqref="O13">
    <cfRule type="cellIs" dxfId="3507" priority="113" operator="equal">
      <formula>"Introducir resultado"</formula>
    </cfRule>
    <cfRule type="cellIs" dxfId="3506" priority="114" operator="equal">
      <formula>"Meta Conseguida"</formula>
    </cfRule>
    <cfRule type="cellIs" dxfId="3505" priority="115" operator="equal">
      <formula>"Meta non Conseguida"</formula>
    </cfRule>
  </conditionalFormatting>
  <conditionalFormatting sqref="N15">
    <cfRule type="cellIs" dxfId="3504" priority="112" operator="equal">
      <formula>0</formula>
    </cfRule>
  </conditionalFormatting>
  <conditionalFormatting sqref="O15">
    <cfRule type="cellIs" dxfId="3503" priority="109" operator="equal">
      <formula>"Introducir resultado"</formula>
    </cfRule>
    <cfRule type="cellIs" dxfId="3502" priority="110" operator="equal">
      <formula>"Resultado Introducido"</formula>
    </cfRule>
    <cfRule type="cellIs" dxfId="3501" priority="111" operator="equal">
      <formula>"Meta no Conseguida"</formula>
    </cfRule>
  </conditionalFormatting>
  <conditionalFormatting sqref="O18">
    <cfRule type="cellIs" dxfId="3500" priority="106" operator="equal">
      <formula>"Introducir resultado"</formula>
    </cfRule>
    <cfRule type="cellIs" dxfId="3499" priority="107" operator="equal">
      <formula>"Meta Conseguida"</formula>
    </cfRule>
    <cfRule type="cellIs" dxfId="3498" priority="108" operator="equal">
      <formula>"Meta non Conseguida"</formula>
    </cfRule>
  </conditionalFormatting>
  <conditionalFormatting sqref="O17">
    <cfRule type="cellIs" dxfId="3497" priority="103" operator="equal">
      <formula>"Introducir resultado"</formula>
    </cfRule>
    <cfRule type="cellIs" dxfId="3496" priority="104" operator="equal">
      <formula>"Meta Conseguida"</formula>
    </cfRule>
    <cfRule type="cellIs" dxfId="3495" priority="105" operator="equal">
      <formula>"Meta non Conseguida"</formula>
    </cfRule>
  </conditionalFormatting>
  <conditionalFormatting sqref="O22">
    <cfRule type="cellIs" dxfId="3494" priority="100" operator="equal">
      <formula>"Introducir resultado"</formula>
    </cfRule>
    <cfRule type="cellIs" dxfId="3493" priority="101" operator="equal">
      <formula>"Meta Conseguida"</formula>
    </cfRule>
    <cfRule type="cellIs" dxfId="3492" priority="102" operator="equal">
      <formula>"Meta non Conseguida"</formula>
    </cfRule>
  </conditionalFormatting>
  <conditionalFormatting sqref="O21">
    <cfRule type="cellIs" dxfId="3491" priority="97" operator="equal">
      <formula>"Introducir resultado"</formula>
    </cfRule>
    <cfRule type="cellIs" dxfId="3490" priority="98" operator="equal">
      <formula>"Meta Conseguida"</formula>
    </cfRule>
    <cfRule type="cellIs" dxfId="3489" priority="99" operator="equal">
      <formula>"Meta non Conseguida"</formula>
    </cfRule>
  </conditionalFormatting>
  <conditionalFormatting sqref="J14">
    <cfRule type="cellIs" dxfId="3488" priority="94" operator="equal">
      <formula>0</formula>
    </cfRule>
    <cfRule type="cellIs" dxfId="3487" priority="95" operator="lessThan">
      <formula>I14</formula>
    </cfRule>
    <cfRule type="cellIs" dxfId="3486" priority="96" operator="greaterThanOrEqual">
      <formula>I14</formula>
    </cfRule>
  </conditionalFormatting>
  <conditionalFormatting sqref="N14">
    <cfRule type="cellIs" dxfId="3485" priority="91" operator="equal">
      <formula>0</formula>
    </cfRule>
    <cfRule type="cellIs" dxfId="3484" priority="92" operator="lessThan">
      <formula>M14</formula>
    </cfRule>
    <cfRule type="cellIs" dxfId="3483" priority="93" operator="greaterThanOrEqual">
      <formula>M14</formula>
    </cfRule>
  </conditionalFormatting>
  <conditionalFormatting sqref="J10">
    <cfRule type="cellIs" dxfId="3482" priority="88" operator="equal">
      <formula>0</formula>
    </cfRule>
    <cfRule type="cellIs" dxfId="3481" priority="89" operator="lessThan">
      <formula>I10</formula>
    </cfRule>
    <cfRule type="cellIs" dxfId="3480" priority="90" operator="greaterThanOrEqual">
      <formula>I10</formula>
    </cfRule>
  </conditionalFormatting>
  <conditionalFormatting sqref="N10">
    <cfRule type="cellIs" dxfId="3479" priority="85" operator="equal">
      <formula>0</formula>
    </cfRule>
    <cfRule type="cellIs" dxfId="3478" priority="86" operator="lessThan">
      <formula>M10</formula>
    </cfRule>
    <cfRule type="cellIs" dxfId="3477" priority="87" operator="greaterThanOrEqual">
      <formula>M10</formula>
    </cfRule>
  </conditionalFormatting>
  <conditionalFormatting sqref="J18">
    <cfRule type="cellIs" dxfId="3476" priority="82" operator="equal">
      <formula>0</formula>
    </cfRule>
    <cfRule type="cellIs" dxfId="3475" priority="83" operator="lessThan">
      <formula>I18</formula>
    </cfRule>
    <cfRule type="cellIs" dxfId="3474" priority="84" operator="greaterThanOrEqual">
      <formula>I18</formula>
    </cfRule>
  </conditionalFormatting>
  <conditionalFormatting sqref="N18">
    <cfRule type="cellIs" dxfId="3473" priority="79" operator="equal">
      <formula>0</formula>
    </cfRule>
    <cfRule type="cellIs" dxfId="3472" priority="80" operator="lessThan">
      <formula>M18</formula>
    </cfRule>
    <cfRule type="cellIs" dxfId="3471" priority="81" operator="greaterThanOrEqual">
      <formula>M18</formula>
    </cfRule>
  </conditionalFormatting>
  <conditionalFormatting sqref="J22">
    <cfRule type="cellIs" dxfId="3470" priority="76" operator="equal">
      <formula>0</formula>
    </cfRule>
    <cfRule type="cellIs" dxfId="3469" priority="77" operator="lessThan">
      <formula>I22</formula>
    </cfRule>
    <cfRule type="cellIs" dxfId="3468" priority="78" operator="greaterThanOrEqual">
      <formula>I22</formula>
    </cfRule>
  </conditionalFormatting>
  <conditionalFormatting sqref="N22">
    <cfRule type="cellIs" dxfId="3467" priority="73" operator="equal">
      <formula>0</formula>
    </cfRule>
    <cfRule type="cellIs" dxfId="3466" priority="74" operator="lessThan">
      <formula>M22</formula>
    </cfRule>
    <cfRule type="cellIs" dxfId="3465" priority="75" operator="greaterThanOrEqual">
      <formula>M22</formula>
    </cfRule>
  </conditionalFormatting>
  <conditionalFormatting sqref="G50">
    <cfRule type="cellIs" dxfId="3464" priority="70" operator="equal">
      <formula>"Introducir resultado"</formula>
    </cfRule>
    <cfRule type="cellIs" dxfId="3463" priority="71" operator="equal">
      <formula>"Meta Conseguida"</formula>
    </cfRule>
    <cfRule type="cellIs" dxfId="3462" priority="72" operator="equal">
      <formula>"Meta non Conseguida"</formula>
    </cfRule>
  </conditionalFormatting>
  <conditionalFormatting sqref="F50">
    <cfRule type="cellIs" dxfId="3461" priority="67" operator="equal">
      <formula>0</formula>
    </cfRule>
    <cfRule type="cellIs" dxfId="3460" priority="68" operator="lessThan">
      <formula>E50</formula>
    </cfRule>
    <cfRule type="cellIs" dxfId="3459" priority="69" operator="greaterThanOrEqual">
      <formula>E50</formula>
    </cfRule>
  </conditionalFormatting>
  <conditionalFormatting sqref="K50">
    <cfRule type="cellIs" dxfId="3458" priority="64" operator="equal">
      <formula>"Introducir resultado"</formula>
    </cfRule>
    <cfRule type="cellIs" dxfId="3457" priority="65" operator="equal">
      <formula>"Meta Conseguida"</formula>
    </cfRule>
    <cfRule type="cellIs" dxfId="3456" priority="66" operator="equal">
      <formula>"Meta non Conseguida"</formula>
    </cfRule>
  </conditionalFormatting>
  <conditionalFormatting sqref="J50">
    <cfRule type="cellIs" dxfId="3455" priority="61" operator="equal">
      <formula>0</formula>
    </cfRule>
    <cfRule type="cellIs" dxfId="3454" priority="62" operator="lessThan">
      <formula>I50</formula>
    </cfRule>
    <cfRule type="cellIs" dxfId="3453" priority="63" operator="greaterThanOrEqual">
      <formula>I50</formula>
    </cfRule>
  </conditionalFormatting>
  <conditionalFormatting sqref="O50">
    <cfRule type="cellIs" dxfId="3452" priority="58" operator="equal">
      <formula>"Introducir resultado"</formula>
    </cfRule>
    <cfRule type="cellIs" dxfId="3451" priority="59" operator="equal">
      <formula>"Meta Conseguida"</formula>
    </cfRule>
    <cfRule type="cellIs" dxfId="3450" priority="60" operator="equal">
      <formula>"Meta non Conseguida"</formula>
    </cfRule>
  </conditionalFormatting>
  <conditionalFormatting sqref="N50">
    <cfRule type="cellIs" dxfId="3449" priority="55" operator="equal">
      <formula>0</formula>
    </cfRule>
    <cfRule type="cellIs" dxfId="3448" priority="56" operator="lessThan">
      <formula>M50</formula>
    </cfRule>
    <cfRule type="cellIs" dxfId="3447" priority="57" operator="greaterThanOrEqual">
      <formula>M50</formula>
    </cfRule>
  </conditionalFormatting>
  <conditionalFormatting sqref="G51">
    <cfRule type="cellIs" dxfId="3446" priority="52" operator="equal">
      <formula>"Introducir resultado"</formula>
    </cfRule>
    <cfRule type="cellIs" dxfId="3445" priority="53" operator="equal">
      <formula>"Meta Conseguida"</formula>
    </cfRule>
    <cfRule type="cellIs" dxfId="3444" priority="54" operator="equal">
      <formula>"Meta non Conseguida"</formula>
    </cfRule>
  </conditionalFormatting>
  <conditionalFormatting sqref="F51">
    <cfRule type="cellIs" dxfId="3443" priority="49" operator="equal">
      <formula>0</formula>
    </cfRule>
    <cfRule type="cellIs" dxfId="3442" priority="50" operator="lessThan">
      <formula>E51</formula>
    </cfRule>
    <cfRule type="cellIs" dxfId="3441" priority="51" operator="greaterThanOrEqual">
      <formula>E51</formula>
    </cfRule>
  </conditionalFormatting>
  <conditionalFormatting sqref="K51">
    <cfRule type="cellIs" dxfId="3440" priority="46" operator="equal">
      <formula>"Introducir resultado"</formula>
    </cfRule>
    <cfRule type="cellIs" dxfId="3439" priority="47" operator="equal">
      <formula>"Meta Conseguida"</formula>
    </cfRule>
    <cfRule type="cellIs" dxfId="3438" priority="48" operator="equal">
      <formula>"Meta non Conseguida"</formula>
    </cfRule>
  </conditionalFormatting>
  <conditionalFormatting sqref="J51">
    <cfRule type="cellIs" dxfId="3437" priority="43" operator="equal">
      <formula>0</formula>
    </cfRule>
    <cfRule type="cellIs" dxfId="3436" priority="44" operator="lessThan">
      <formula>I51</formula>
    </cfRule>
    <cfRule type="cellIs" dxfId="3435" priority="45" operator="greaterThanOrEqual">
      <formula>I51</formula>
    </cfRule>
  </conditionalFormatting>
  <conditionalFormatting sqref="O51">
    <cfRule type="cellIs" dxfId="3434" priority="40" operator="equal">
      <formula>"Introducir resultado"</formula>
    </cfRule>
    <cfRule type="cellIs" dxfId="3433" priority="41" operator="equal">
      <formula>"Meta Conseguida"</formula>
    </cfRule>
    <cfRule type="cellIs" dxfId="3432" priority="42" operator="equal">
      <formula>"Meta non Conseguida"</formula>
    </cfRule>
  </conditionalFormatting>
  <conditionalFormatting sqref="N51">
    <cfRule type="cellIs" dxfId="3431" priority="37" operator="equal">
      <formula>0</formula>
    </cfRule>
    <cfRule type="cellIs" dxfId="3430" priority="38" operator="lessThan">
      <formula>M51</formula>
    </cfRule>
    <cfRule type="cellIs" dxfId="3429" priority="39" operator="greaterThanOrEqual">
      <formula>M51</formula>
    </cfRule>
  </conditionalFormatting>
  <conditionalFormatting sqref="G50">
    <cfRule type="cellIs" dxfId="3428" priority="34" operator="equal">
      <formula>"Introducir resultado"</formula>
    </cfRule>
    <cfRule type="cellIs" dxfId="3427" priority="35" operator="equal">
      <formula>"Meta Conseguida"</formula>
    </cfRule>
    <cfRule type="cellIs" dxfId="3426" priority="36" operator="equal">
      <formula>"Meta non Conseguida"</formula>
    </cfRule>
  </conditionalFormatting>
  <conditionalFormatting sqref="F50">
    <cfRule type="cellIs" dxfId="3425" priority="31" operator="equal">
      <formula>0</formula>
    </cfRule>
    <cfRule type="cellIs" dxfId="3424" priority="32" operator="lessThan">
      <formula>E50</formula>
    </cfRule>
    <cfRule type="cellIs" dxfId="3423" priority="33" operator="greaterThanOrEqual">
      <formula>E50</formula>
    </cfRule>
  </conditionalFormatting>
  <conditionalFormatting sqref="K50">
    <cfRule type="cellIs" dxfId="3422" priority="28" operator="equal">
      <formula>"Introducir resultado"</formula>
    </cfRule>
    <cfRule type="cellIs" dxfId="3421" priority="29" operator="equal">
      <formula>"Meta Conseguida"</formula>
    </cfRule>
    <cfRule type="cellIs" dxfId="3420" priority="30" operator="equal">
      <formula>"Meta non Conseguida"</formula>
    </cfRule>
  </conditionalFormatting>
  <conditionalFormatting sqref="J50">
    <cfRule type="cellIs" dxfId="3419" priority="25" operator="equal">
      <formula>0</formula>
    </cfRule>
    <cfRule type="cellIs" dxfId="3418" priority="26" operator="lessThan">
      <formula>I50</formula>
    </cfRule>
    <cfRule type="cellIs" dxfId="3417" priority="27" operator="greaterThanOrEqual">
      <formula>I50</formula>
    </cfRule>
  </conditionalFormatting>
  <conditionalFormatting sqref="O50">
    <cfRule type="cellIs" dxfId="3416" priority="22" operator="equal">
      <formula>"Introducir resultado"</formula>
    </cfRule>
    <cfRule type="cellIs" dxfId="3415" priority="23" operator="equal">
      <formula>"Meta Conseguida"</formula>
    </cfRule>
    <cfRule type="cellIs" dxfId="3414" priority="24" operator="equal">
      <formula>"Meta non Conseguida"</formula>
    </cfRule>
  </conditionalFormatting>
  <conditionalFormatting sqref="N50">
    <cfRule type="cellIs" dxfId="3413" priority="19" operator="equal">
      <formula>0</formula>
    </cfRule>
    <cfRule type="cellIs" dxfId="3412" priority="20" operator="lessThan">
      <formula>M50</formula>
    </cfRule>
    <cfRule type="cellIs" dxfId="3411" priority="21" operator="greaterThanOrEqual">
      <formula>M50</formula>
    </cfRule>
  </conditionalFormatting>
  <conditionalFormatting sqref="G51">
    <cfRule type="cellIs" dxfId="3410" priority="16" operator="equal">
      <formula>"Introducir resultado"</formula>
    </cfRule>
    <cfRule type="cellIs" dxfId="3409" priority="17" operator="equal">
      <formula>"Meta Conseguida"</formula>
    </cfRule>
    <cfRule type="cellIs" dxfId="3408" priority="18" operator="equal">
      <formula>"Meta non Conseguida"</formula>
    </cfRule>
  </conditionalFormatting>
  <conditionalFormatting sqref="F51">
    <cfRule type="cellIs" dxfId="3407" priority="13" operator="equal">
      <formula>0</formula>
    </cfRule>
    <cfRule type="cellIs" dxfId="3406" priority="14" operator="lessThan">
      <formula>E51</formula>
    </cfRule>
    <cfRule type="cellIs" dxfId="3405" priority="15" operator="greaterThanOrEqual">
      <formula>E51</formula>
    </cfRule>
  </conditionalFormatting>
  <conditionalFormatting sqref="K51">
    <cfRule type="cellIs" dxfId="3404" priority="10" operator="equal">
      <formula>"Introducir resultado"</formula>
    </cfRule>
    <cfRule type="cellIs" dxfId="3403" priority="11" operator="equal">
      <formula>"Meta Conseguida"</formula>
    </cfRule>
    <cfRule type="cellIs" dxfId="3402" priority="12" operator="equal">
      <formula>"Meta non Conseguida"</formula>
    </cfRule>
  </conditionalFormatting>
  <conditionalFormatting sqref="J51">
    <cfRule type="cellIs" dxfId="3401" priority="7" operator="equal">
      <formula>0</formula>
    </cfRule>
    <cfRule type="cellIs" dxfId="3400" priority="8" operator="lessThan">
      <formula>I51</formula>
    </cfRule>
    <cfRule type="cellIs" dxfId="3399" priority="9" operator="greaterThanOrEqual">
      <formula>I51</formula>
    </cfRule>
  </conditionalFormatting>
  <conditionalFormatting sqref="O51">
    <cfRule type="cellIs" dxfId="3398" priority="4" operator="equal">
      <formula>"Introducir resultado"</formula>
    </cfRule>
    <cfRule type="cellIs" dxfId="3397" priority="5" operator="equal">
      <formula>"Meta Conseguida"</formula>
    </cfRule>
    <cfRule type="cellIs" dxfId="3396" priority="6" operator="equal">
      <formula>"Meta non Conseguida"</formula>
    </cfRule>
  </conditionalFormatting>
  <conditionalFormatting sqref="N51">
    <cfRule type="cellIs" dxfId="3395" priority="1" operator="equal">
      <formula>0</formula>
    </cfRule>
    <cfRule type="cellIs" dxfId="3394" priority="2" operator="lessThan">
      <formula>M51</formula>
    </cfRule>
    <cfRule type="cellIs" dxfId="3393" priority="3" operator="greaterThanOrEqual">
      <formula>M51</formula>
    </cfRule>
  </conditionalFormatting>
  <hyperlinks>
    <hyperlink ref="D19" location="Anexos!F2" display="Anexos!F2"/>
    <hyperlink ref="D34" location="Anexos!Q2" display="Anexos!Q2"/>
    <hyperlink ref="D31" location="Anexos!Q2" display="Anexos!Q2"/>
  </hyperlinks>
  <pageMargins left="0.70866141732283505" right="0.70866141732283505" top="0.74803149606299202" bottom="0.74803149606299202" header="0.31496062992126" footer="0.31496062992126"/>
  <pageSetup paperSize="9" scale="51" fitToHeight="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pageSetUpPr fitToPage="1"/>
  </sheetPr>
  <dimension ref="A1:O105"/>
  <sheetViews>
    <sheetView zoomScale="85" zoomScaleNormal="85" workbookViewId="0">
      <pane ySplit="5" topLeftCell="A79" activePane="bottomLeft" state="frozen"/>
      <selection activeCell="A3" sqref="A3"/>
      <selection pane="bottomLeft" activeCell="I81" sqref="I81"/>
    </sheetView>
  </sheetViews>
  <sheetFormatPr baseColWidth="10" defaultColWidth="11.44140625" defaultRowHeight="14.4"/>
  <cols>
    <col min="1" max="1" width="5.6640625" style="3" customWidth="1"/>
    <col min="2" max="2" width="38.6640625" style="1" customWidth="1"/>
    <col min="3" max="3" width="33.6640625" style="1" hidden="1" customWidth="1"/>
    <col min="4" max="4" width="73.6640625" style="1" hidden="1" customWidth="1"/>
    <col min="5" max="5" width="12.6640625" style="3" customWidth="1"/>
    <col min="6" max="6" width="12.6640625" style="19" customWidth="1"/>
    <col min="7" max="7" width="26.6640625" style="1" customWidth="1"/>
    <col min="8" max="8" width="1.6640625" style="2" customWidth="1"/>
    <col min="9" max="10" width="12.6640625" style="2" customWidth="1"/>
    <col min="11" max="11" width="26.6640625" style="2" customWidth="1"/>
    <col min="12" max="12" width="1.6640625" style="2" customWidth="1"/>
    <col min="13" max="13" width="11.44140625" style="2"/>
    <col min="14" max="14" width="12.5546875" style="2" bestFit="1" customWidth="1"/>
    <col min="15" max="15" width="26.6640625" style="2" customWidth="1"/>
    <col min="16" max="16384" width="11.44140625" style="2"/>
  </cols>
  <sheetData>
    <row r="1" spans="1:15" ht="15" thickBot="1">
      <c r="E1" s="1"/>
      <c r="F1" s="1"/>
    </row>
    <row r="2" spans="1:15" s="1" customFormat="1" ht="29.25" customHeight="1" thickBot="1">
      <c r="A2" s="552" t="s">
        <v>254</v>
      </c>
      <c r="B2" s="553"/>
      <c r="C2" s="553"/>
      <c r="D2" s="553"/>
      <c r="E2" s="553"/>
      <c r="F2" s="553"/>
      <c r="G2" s="554"/>
    </row>
    <row r="3" spans="1:15" s="1" customFormat="1" ht="6" customHeight="1" thickBot="1">
      <c r="A3" s="65"/>
      <c r="B3" s="65"/>
      <c r="C3" s="65"/>
      <c r="D3" s="65"/>
      <c r="E3" s="65"/>
      <c r="F3" s="24"/>
      <c r="G3" s="65"/>
      <c r="I3" s="65"/>
      <c r="J3" s="24"/>
      <c r="K3" s="65"/>
    </row>
    <row r="4" spans="1:15" ht="36.75" customHeight="1" thickBot="1">
      <c r="A4" s="547" t="s">
        <v>144</v>
      </c>
      <c r="B4" s="548"/>
      <c r="C4" s="555" t="s">
        <v>95</v>
      </c>
      <c r="D4" s="551"/>
      <c r="E4" s="549" t="str">
        <f>+Centro!E4</f>
        <v>Curso 23-24</v>
      </c>
      <c r="F4" s="550"/>
      <c r="G4" s="551"/>
      <c r="I4" s="549" t="str">
        <f>+Centro!I4</f>
        <v>Curso 24-25</v>
      </c>
      <c r="J4" s="550"/>
      <c r="K4" s="551"/>
      <c r="M4" s="549" t="str">
        <f>+Centro!M4</f>
        <v>Curso 25-26</v>
      </c>
      <c r="N4" s="550"/>
      <c r="O4" s="551"/>
    </row>
    <row r="5" spans="1:15" ht="39" customHeight="1" thickBot="1">
      <c r="A5" s="188" t="s">
        <v>145</v>
      </c>
      <c r="B5" s="188" t="s">
        <v>86</v>
      </c>
      <c r="C5" s="188" t="s">
        <v>96</v>
      </c>
      <c r="D5" s="458" t="s">
        <v>156</v>
      </c>
      <c r="E5" s="188" t="s">
        <v>1</v>
      </c>
      <c r="F5" s="299" t="s">
        <v>2</v>
      </c>
      <c r="G5" s="62" t="s">
        <v>275</v>
      </c>
      <c r="I5" s="188" t="s">
        <v>1</v>
      </c>
      <c r="J5" s="299" t="s">
        <v>2</v>
      </c>
      <c r="K5" s="62" t="s">
        <v>275</v>
      </c>
      <c r="M5" s="188" t="s">
        <v>1</v>
      </c>
      <c r="N5" s="299" t="s">
        <v>2</v>
      </c>
      <c r="O5" s="62" t="s">
        <v>275</v>
      </c>
    </row>
    <row r="6" spans="1:15" s="53" customFormat="1" ht="18.75" customHeight="1">
      <c r="A6" s="31" t="s">
        <v>0</v>
      </c>
      <c r="B6" s="32"/>
      <c r="C6" s="32"/>
      <c r="D6" s="459"/>
      <c r="E6" s="33"/>
      <c r="F6" s="33"/>
      <c r="G6" s="34"/>
      <c r="I6" s="33"/>
      <c r="J6" s="33"/>
      <c r="K6" s="34"/>
      <c r="M6" s="33"/>
      <c r="N6" s="33"/>
      <c r="O6" s="34"/>
    </row>
    <row r="7" spans="1:15" ht="55.2">
      <c r="A7" s="106" t="s">
        <v>167</v>
      </c>
      <c r="B7" s="98" t="s">
        <v>293</v>
      </c>
      <c r="C7" s="98" t="s">
        <v>321</v>
      </c>
      <c r="D7" s="487" t="s">
        <v>682</v>
      </c>
      <c r="E7" s="389"/>
      <c r="F7" s="390">
        <v>21</v>
      </c>
      <c r="G7" s="89" t="str">
        <f>+IF(AND(ISBLANK(E7),ISBLANK(F7)),"Introducir Meta e Resultado",IF(ISBLANK(E7),"Introducir Meta",IF(ISBLANK(F7),"Introducir Resultado",IF(F7&gt;=E7,"Meta Conseguida","Meta Non Conseguida"))))</f>
        <v>Introducir Meta</v>
      </c>
      <c r="I7" s="530">
        <v>0.9</v>
      </c>
      <c r="J7" s="390"/>
      <c r="K7" s="89" t="str">
        <f>+IF(AND(ISBLANK(I7),ISBLANK(J7)),"Introducir Meta e Resultado",IF(ISBLANK(I7),"Introducir Meta",IF(ISBLANK(J7),"Introducir Resultado",IF(J7&gt;=I7,"Meta Conseguida","Meta Non Conseguida"))))</f>
        <v>Introducir Resultado</v>
      </c>
      <c r="M7" s="389"/>
      <c r="N7" s="390"/>
      <c r="O7" s="89" t="str">
        <f>+IF(AND(ISBLANK(M7),ISBLANK(N7)),"Introducir Meta e Resultado",IF(ISBLANK(M7),"Introducir Meta",IF(ISBLANK(N7),"Introducir Resultado",IF(N7&gt;=M7,"Meta Conseguida","Meta Non Conseguida"))))</f>
        <v>Introducir Meta e Resultado</v>
      </c>
    </row>
    <row r="8" spans="1:15" ht="36">
      <c r="A8" s="110" t="s">
        <v>3</v>
      </c>
      <c r="B8" s="66" t="s">
        <v>73</v>
      </c>
      <c r="C8" s="66" t="s">
        <v>4</v>
      </c>
      <c r="D8" s="460" t="s">
        <v>352</v>
      </c>
      <c r="E8" s="175">
        <f>+COUNTA(E9:E10)</f>
        <v>0</v>
      </c>
      <c r="F8" s="433">
        <f>+COUNTIF(G9:G10,"Meta Conseguida")</f>
        <v>0</v>
      </c>
      <c r="G8" s="92" t="str">
        <f>+IF(F8=0,"Ningunha Meta Alcanzada",IF(F8&gt;=E8,"Meta Totalmente Alcanzada",IF(F8&gt;0,"Meta Parcialmente Alcanzada")))</f>
        <v>Ningunha Meta Alcanzada</v>
      </c>
      <c r="H8" s="301"/>
      <c r="I8" s="175">
        <f>+COUNTA(I9:I10)</f>
        <v>2</v>
      </c>
      <c r="J8" s="433">
        <f>+COUNTIF(K9:K10,"Meta Conseguida")</f>
        <v>0</v>
      </c>
      <c r="K8" s="92" t="str">
        <f>+IF(J8=0,"Ningunha Meta Alcanzada",IF(J8&gt;=I8,"Meta Totalmente Alcanzada",IF(J8&gt;0,"Meta Parcialmente Alcanzada")))</f>
        <v>Ningunha Meta Alcanzada</v>
      </c>
      <c r="M8" s="175">
        <f>+COUNTA(M9:M10)</f>
        <v>0</v>
      </c>
      <c r="N8" s="433">
        <f>+COUNTIF(O9:O10,"Meta Conseguida")</f>
        <v>0</v>
      </c>
      <c r="O8" s="92" t="str">
        <f>+IF(N8=0,"Ningunha Meta Alcanzada",IF(N8&gt;=M8,"Meta Totalmente Alcanzada",IF(N8&gt;0,"Meta Parcialmente Alcanzada")))</f>
        <v>Ningunha Meta Alcanzada</v>
      </c>
    </row>
    <row r="9" spans="1:15" ht="69">
      <c r="A9" s="59" t="s">
        <v>68</v>
      </c>
      <c r="B9" s="68" t="s">
        <v>329</v>
      </c>
      <c r="C9" s="68" t="s">
        <v>4</v>
      </c>
      <c r="D9" s="461" t="s">
        <v>501</v>
      </c>
      <c r="E9" s="391"/>
      <c r="F9" s="392">
        <v>0</v>
      </c>
      <c r="G9" s="90" t="str">
        <f>+IF(AND(ISBLANK(E9),ISBLANK(F9)),"Introducir Meta e Resultado",IF(ISBLANK(E9),"Introducir Meta",IF(ISBLANK(F9),"Introducir Resultado",IF(F9&gt;=E9,"Meta Conseguida","Meta Non Conseguida"))))</f>
        <v>Introducir Meta</v>
      </c>
      <c r="I9" s="391">
        <v>0</v>
      </c>
      <c r="J9" s="392"/>
      <c r="K9" s="90" t="str">
        <f>+IF(AND(ISBLANK(I9),ISBLANK(J9)),"Introducir Meta e Resultado",IF(ISBLANK(I9),"Introducir Meta",IF(ISBLANK(J9),"Introducir Resultado",IF(J9&gt;=I9,"Meta Conseguida","Meta Non Conseguida"))))</f>
        <v>Introducir Resultado</v>
      </c>
      <c r="M9" s="391"/>
      <c r="N9" s="392"/>
      <c r="O9" s="90" t="str">
        <f>+IF(AND(ISBLANK(M9),ISBLANK(N9)),"Introducir Meta e Resultado",IF(ISBLANK(M9),"Introducir Meta",IF(ISBLANK(N9),"Introducir Resultado",IF(N9&gt;=M9,"Meta Conseguida","Meta Non Conseguida"))))</f>
        <v>Introducir Meta e Resultado</v>
      </c>
    </row>
    <row r="10" spans="1:15" ht="55.2">
      <c r="A10" s="60" t="s">
        <v>69</v>
      </c>
      <c r="B10" s="67" t="s">
        <v>176</v>
      </c>
      <c r="C10" s="67" t="s">
        <v>4</v>
      </c>
      <c r="D10" s="462" t="s">
        <v>330</v>
      </c>
      <c r="E10" s="393"/>
      <c r="F10" s="434">
        <f>+IFERROR(F$9/F$87,0)</f>
        <v>0</v>
      </c>
      <c r="G10" s="91" t="str">
        <f>+IF(AND(ISBLANK(E10),ISBLANK(F10)),"Introducir Meta e Resultado",IF(ISBLANK(E10),"Introducir Meta",IF(ISBLANK(F10),"Introducir Resultado",IF(F10&gt;=E10,"Meta Conseguida","Meta Non Conseguida"))))</f>
        <v>Introducir Meta</v>
      </c>
      <c r="I10" s="393">
        <v>0</v>
      </c>
      <c r="J10" s="434"/>
      <c r="K10" s="91" t="str">
        <f>+IF(AND(ISBLANK(I10),ISBLANK(J10)),"Introducir Meta e Resultado",IF(ISBLANK(I10),"Introducir Meta",IF(ISBLANK(J10),"Introducir Resultado",IF(J10&gt;=I10,"Meta Conseguida","Meta Non Conseguida"))))</f>
        <v>Introducir Resultado</v>
      </c>
      <c r="M10" s="393"/>
      <c r="N10" s="434">
        <f>+IFERROR(N$9/N$87,0)</f>
        <v>0</v>
      </c>
      <c r="O10" s="91" t="str">
        <f>+IF(AND(ISBLANK(M10),ISBLANK(N10)),"Introducir Meta e Resultado",IF(ISBLANK(M10),"Introducir Meta",IF(ISBLANK(N10),"Introducir Resultado",IF(N10&gt;=M10,"Meta Conseguida","Meta Non Conseguida"))))</f>
        <v>Introducir Meta</v>
      </c>
    </row>
    <row r="11" spans="1:15" ht="27.6">
      <c r="A11" s="106" t="s">
        <v>5</v>
      </c>
      <c r="B11" s="98" t="s">
        <v>70</v>
      </c>
      <c r="C11" s="98" t="s">
        <v>197</v>
      </c>
      <c r="D11" s="463" t="s">
        <v>353</v>
      </c>
      <c r="E11" s="435">
        <f>+F11+COUNTIF(G$7:G$10,"Meta non Conseguida")+COUNTIF(G$12:G$102,"Meta non Conseguida")</f>
        <v>19</v>
      </c>
      <c r="F11" s="436">
        <f>+COUNTIF(G$6:G$10,"Meta Conseguida")+COUNTIF(G$12:G$102,"Meta Conseguida")</f>
        <v>14</v>
      </c>
      <c r="G11" s="437">
        <f>+IFERROR(F11/E11,"Introducir Meta")</f>
        <v>0.73684210526315785</v>
      </c>
      <c r="I11" s="435">
        <f>+J11+COUNTIF(K$7:K$10,"Meta non Conseguida")+COUNTIF(K$12:K$102,"Meta non Conseguida")</f>
        <v>0</v>
      </c>
      <c r="J11" s="436">
        <f>+COUNTIF(K$6:K$10,"Meta Conseguida")+COUNTIF(K$12:K$102,"Meta Conseguida")</f>
        <v>0</v>
      </c>
      <c r="K11" s="437" t="str">
        <f>+IFERROR(J11/I11,"Introducir Meta")</f>
        <v>Introducir Meta</v>
      </c>
      <c r="M11" s="435">
        <f>+N11+COUNTIF(O$7:O$10,"Meta non Conseguida")+COUNTIF(O$12:O$102,"Meta non Conseguida")</f>
        <v>1</v>
      </c>
      <c r="N11" s="436">
        <f>+COUNTIF(O$6:O$10,"Meta Conseguida")+COUNTIF(O$12:O$102,"Meta Conseguida")</f>
        <v>0</v>
      </c>
      <c r="O11" s="437">
        <f>+IFERROR(N11/M11,"Introducir Meta")</f>
        <v>0</v>
      </c>
    </row>
    <row r="12" spans="1:15" ht="36">
      <c r="A12" s="110" t="s">
        <v>67</v>
      </c>
      <c r="B12" s="66" t="s">
        <v>354</v>
      </c>
      <c r="C12" s="66" t="s">
        <v>7</v>
      </c>
      <c r="D12" s="460" t="s">
        <v>355</v>
      </c>
      <c r="E12" s="175">
        <f>+COUNTA(E13:E14)</f>
        <v>0</v>
      </c>
      <c r="F12" s="433">
        <f>+COUNTIF(G13:G14,"Meta Conseguida")</f>
        <v>0</v>
      </c>
      <c r="G12" s="92" t="str">
        <f>+IF(F12=0,"Ningunha Meta Alcanzada",IF(F12&gt;=E12,"Meta Totalmente Alcanzada",IF(F12&gt;0,"Meta Parcialmente Alcanzada")))</f>
        <v>Ningunha Meta Alcanzada</v>
      </c>
      <c r="H12" s="301"/>
      <c r="I12" s="175">
        <f>+COUNTA(I13:I14)</f>
        <v>2</v>
      </c>
      <c r="J12" s="433">
        <f>+COUNTIF(K13:K14,"Meta Conseguida")</f>
        <v>0</v>
      </c>
      <c r="K12" s="92" t="str">
        <f>+IF(J12=0,"Ningunha Meta Alcanzada",IF(J12&gt;=I12,"Meta Totalmente Alcanzada",IF(J12&gt;0,"Meta Parcialmente Alcanzada")))</f>
        <v>Ningunha Meta Alcanzada</v>
      </c>
      <c r="M12" s="175">
        <f>+COUNTA(M13:M14)</f>
        <v>2</v>
      </c>
      <c r="N12" s="433">
        <f>+COUNTIF(O13:O14,"Meta Conseguida")</f>
        <v>0</v>
      </c>
      <c r="O12" s="92" t="str">
        <f>+IF(N12=0,"Ningunha Meta Alcanzada",IF(N12&gt;=M12,"Meta Totalmente Alcanzada",IF(N12&gt;0,"Meta Parcialmente Alcanzada")))</f>
        <v>Ningunha Meta Alcanzada</v>
      </c>
    </row>
    <row r="13" spans="1:15" ht="69">
      <c r="A13" s="59" t="s">
        <v>173</v>
      </c>
      <c r="B13" s="68" t="s">
        <v>177</v>
      </c>
      <c r="C13" s="68" t="s">
        <v>7</v>
      </c>
      <c r="D13" s="461" t="s">
        <v>502</v>
      </c>
      <c r="E13" s="391"/>
      <c r="F13" s="392">
        <v>0</v>
      </c>
      <c r="G13" s="90" t="str">
        <f>+IF(AND(ISBLANK(E13),ISBLANK(F13)),"Introducir Meta e Resultado",IF(ISBLANK(E13),"Introducir Meta",IF(ISBLANK(F13),"Introducir Resultado",IF(F13&gt;=E13,"Meta Conseguida","Meta Non Conseguida"))))</f>
        <v>Introducir Meta</v>
      </c>
      <c r="I13" s="391">
        <v>5</v>
      </c>
      <c r="J13" s="392"/>
      <c r="K13" s="90" t="str">
        <f>+IF(AND(ISBLANK(I13),ISBLANK(J13)),"Introducir Meta e Resultado",IF(ISBLANK(I13),"Introducir Meta",IF(ISBLANK(J13),"Introducir Resultado",IF(J13&gt;=I13,"Meta Conseguida","Meta Non Conseguida"))))</f>
        <v>Introducir Resultado</v>
      </c>
      <c r="M13" s="391">
        <v>3</v>
      </c>
      <c r="N13" s="392"/>
      <c r="O13" s="90" t="str">
        <f>+IF(AND(ISBLANK(M13),ISBLANK(N13)),"Introducir Meta e Resultado",IF(ISBLANK(M13),"Introducir Meta",IF(ISBLANK(N13),"Introducir Resultado",IF(N13&gt;=M13,"Meta Conseguida","Meta Non Conseguida"))))</f>
        <v>Introducir Resultado</v>
      </c>
    </row>
    <row r="14" spans="1:15" ht="41.4">
      <c r="A14" s="60" t="s">
        <v>356</v>
      </c>
      <c r="B14" s="67" t="s">
        <v>111</v>
      </c>
      <c r="C14" s="67" t="s">
        <v>7</v>
      </c>
      <c r="D14" s="462" t="s">
        <v>357</v>
      </c>
      <c r="E14" s="393"/>
      <c r="F14" s="438">
        <f>+IFERROR(F$13/F$88,0)</f>
        <v>0</v>
      </c>
      <c r="G14" s="91" t="str">
        <f>+IF(AND(ISBLANK(E14),ISBLANK(F14)),"Introducir Meta e Resultado",IF(ISBLANK(E14),"Introducir Meta",IF(ISBLANK(F14),"Introducir Resultado",IF(F14&gt;=E14,"Meta Conseguida","Meta Non Conseguida"))))</f>
        <v>Introducir Meta</v>
      </c>
      <c r="I14" s="393">
        <v>0.15</v>
      </c>
      <c r="J14" s="438"/>
      <c r="K14" s="91" t="str">
        <f>+IF(AND(ISBLANK(I14),ISBLANK(J14)),"Introducir Meta e Resultado",IF(ISBLANK(I14),"Introducir Meta",IF(ISBLANK(J14),"Introducir Resultado",IF(J14&gt;=I14,"Meta Conseguida","Meta Non Conseguida"))))</f>
        <v>Introducir Resultado</v>
      </c>
      <c r="M14" s="393">
        <v>0.01</v>
      </c>
      <c r="N14" s="438">
        <f>+IFERROR(N$13/N$88,0)</f>
        <v>0</v>
      </c>
      <c r="O14" s="91" t="str">
        <f>+IF(AND(ISBLANK(M14),ISBLANK(N14)),"Introducir Meta e Resultado",IF(ISBLANK(M14),"Introducir Meta",IF(ISBLANK(N14),"Introducir Resultado",IF(N14&gt;=M14,"Meta Conseguida","Meta Non Conseguida"))))</f>
        <v>Meta Non Conseguida</v>
      </c>
    </row>
    <row r="15" spans="1:15" ht="27.6">
      <c r="A15" s="106" t="s">
        <v>385</v>
      </c>
      <c r="B15" s="98" t="s">
        <v>386</v>
      </c>
      <c r="C15" s="98" t="s">
        <v>7</v>
      </c>
      <c r="D15" s="464" t="s">
        <v>387</v>
      </c>
      <c r="E15" s="394" t="s">
        <v>165</v>
      </c>
      <c r="F15" s="395">
        <v>1.3333333333333334E-2</v>
      </c>
      <c r="G15" s="92" t="str">
        <f>+IF(ISBLANK(F15),"Introducir Resultado","Resultado Introducido")</f>
        <v>Resultado Introducido</v>
      </c>
      <c r="I15" s="385" t="s">
        <v>165</v>
      </c>
      <c r="J15" s="395"/>
      <c r="K15" s="92" t="str">
        <f>+IF(ISBLANK(J15),"Introducir Resultado","Resultado Introducido")</f>
        <v>Introducir Resultado</v>
      </c>
      <c r="M15" s="394" t="s">
        <v>165</v>
      </c>
      <c r="N15" s="395"/>
      <c r="O15" s="92" t="str">
        <f>+IF(ISBLANK(N15),"Introducir Resultado","Resultado Introducido")</f>
        <v>Introducir Resultado</v>
      </c>
    </row>
    <row r="16" spans="1:15" s="185" customFormat="1" ht="37.5" customHeight="1">
      <c r="A16" s="110" t="s">
        <v>8</v>
      </c>
      <c r="B16" s="66" t="s">
        <v>112</v>
      </c>
      <c r="C16" s="66" t="s">
        <v>7</v>
      </c>
      <c r="D16" s="460" t="s">
        <v>358</v>
      </c>
      <c r="E16" s="445">
        <f>+COUNTA(E17:E18)</f>
        <v>0</v>
      </c>
      <c r="F16" s="446">
        <f>+COUNTIF(G17:G18,"Meta Conseguida")</f>
        <v>0</v>
      </c>
      <c r="G16" s="92" t="str">
        <f>+IF(F16=0,"Ningunha Meta Alcanzada",IF(F16&gt;=E16,"Meta Totalmente Alcanzada",IF(F16&gt;0,"Meta Parcialmente Alcanzada")))</f>
        <v>Ningunha Meta Alcanzada</v>
      </c>
      <c r="H16" s="301"/>
      <c r="I16" s="396">
        <f>+COUNTA(I17:I18)</f>
        <v>2</v>
      </c>
      <c r="J16" s="446">
        <f>+COUNTIF(K17:K18,"Meta Conseguida")</f>
        <v>0</v>
      </c>
      <c r="K16" s="92" t="str">
        <f>+IF(J16=0,"Ningunha Meta Alcanzada",IF(J16&gt;=I16,"Meta Totalmente Alcanzada",IF(J16&gt;0,"Meta Parcialmente Alcanzada")))</f>
        <v>Ningunha Meta Alcanzada</v>
      </c>
      <c r="L16" s="2"/>
      <c r="M16" s="445">
        <f>+COUNTA(M17:M18)</f>
        <v>0</v>
      </c>
      <c r="N16" s="446">
        <f>+COUNTIF(O17:O18,"Meta Conseguida")</f>
        <v>0</v>
      </c>
      <c r="O16" s="92" t="str">
        <f>+IF(N16=0,"Ningunha Meta Alcanzada",IF(N16&gt;=M16,"Meta Totalmente Alcanzada",IF(N16&gt;0,"Meta Parcialmente Alcanzada")))</f>
        <v>Ningunha Meta Alcanzada</v>
      </c>
    </row>
    <row r="17" spans="1:15" s="185" customFormat="1" ht="55.2">
      <c r="A17" s="59" t="s">
        <v>71</v>
      </c>
      <c r="B17" s="68" t="s">
        <v>223</v>
      </c>
      <c r="C17" s="68" t="s">
        <v>7</v>
      </c>
      <c r="D17" s="465" t="s">
        <v>503</v>
      </c>
      <c r="E17" s="391"/>
      <c r="F17" s="392">
        <v>7</v>
      </c>
      <c r="G17" s="90" t="str">
        <f>+IF(AND(ISBLANK(E17),ISBLANK(F17)),"Introducir Meta e Resultado",IF(ISBLANK(E17),"Introducir Meta",IF(ISBLANK(F17),"Introducir Resultado",IF(F17&gt;=E17,"Meta Conseguida","Meta Non Conseguida"))))</f>
        <v>Introducir Meta</v>
      </c>
      <c r="H17" s="2"/>
      <c r="I17" s="391">
        <v>6</v>
      </c>
      <c r="J17" s="392"/>
      <c r="K17" s="90" t="str">
        <f>+IF(AND(ISBLANK(I17),ISBLANK(J17)),"Introducir Meta e Resultado",IF(ISBLANK(I17),"Introducir Meta",IF(ISBLANK(J17),"Introducir Resultado",IF(J17&gt;=I17,"Meta Conseguida","Meta Non Conseguida"))))</f>
        <v>Introducir Resultado</v>
      </c>
      <c r="L17" s="301"/>
      <c r="M17" s="391"/>
      <c r="N17" s="392"/>
      <c r="O17" s="90" t="str">
        <f>+IF(AND(ISBLANK(M17),ISBLANK(N17)),"Introducir Meta e Resultado",IF(ISBLANK(M17),"Introducir Meta",IF(ISBLANK(N17),"Introducir Resultado",IF(N17&gt;=M17,"Meta Conseguida","Meta Non Conseguida"))))</f>
        <v>Introducir Meta e Resultado</v>
      </c>
    </row>
    <row r="18" spans="1:15" ht="50.25" customHeight="1">
      <c r="A18" s="59" t="s">
        <v>72</v>
      </c>
      <c r="B18" s="68" t="s">
        <v>224</v>
      </c>
      <c r="C18" s="68" t="s">
        <v>7</v>
      </c>
      <c r="D18" s="465" t="s">
        <v>388</v>
      </c>
      <c r="E18" s="398"/>
      <c r="F18" s="439">
        <f>+IFERROR(F$17/F$88,0)</f>
        <v>0</v>
      </c>
      <c r="G18" s="90" t="str">
        <f>+IF(AND(ISBLANK(E18),ISBLANK(F18)),"Introducir Meta e Resultado",IF(ISBLANK(E18),"Introducir Meta",IF(ISBLANK(F18),"Introducir Resultado",IF(F18&gt;=E18,"Meta Conseguida","Meta Non Conseguida"))))</f>
        <v>Introducir Meta</v>
      </c>
      <c r="H18" s="301"/>
      <c r="I18" s="398">
        <v>0.2</v>
      </c>
      <c r="J18" s="439"/>
      <c r="K18" s="90" t="str">
        <f>+IF(AND(ISBLANK(I18),ISBLANK(J18)),"Introducir Meta e Resultado",IF(ISBLANK(I18),"Introducir Meta",IF(ISBLANK(J18),"Introducir Resultado",IF(J18&gt;=I18,"Meta Conseguida","Meta Non Conseguida"))))</f>
        <v>Introducir Resultado</v>
      </c>
      <c r="L18" s="301"/>
      <c r="M18" s="398"/>
      <c r="N18" s="439">
        <f>+IFERROR(N$17/N$88,0)</f>
        <v>0</v>
      </c>
      <c r="O18" s="90" t="str">
        <f>+IF(AND(ISBLANK(M18),ISBLANK(N18)),"Introducir Meta e Resultado",IF(ISBLANK(M18),"Introducir Meta",IF(ISBLANK(N18),"Introducir Resultado",IF(N18&gt;=M18,"Meta Conseguida","Meta Non Conseguida"))))</f>
        <v>Introducir Meta</v>
      </c>
    </row>
    <row r="19" spans="1:15" ht="55.2">
      <c r="A19" s="60" t="s">
        <v>174</v>
      </c>
      <c r="B19" s="67" t="s">
        <v>143</v>
      </c>
      <c r="C19" s="67" t="s">
        <v>7</v>
      </c>
      <c r="D19" s="466" t="s">
        <v>225</v>
      </c>
      <c r="E19" s="400" t="s">
        <v>165</v>
      </c>
      <c r="F19" s="401" t="s">
        <v>165</v>
      </c>
      <c r="G19" s="186" t="s">
        <v>165</v>
      </c>
      <c r="I19" s="400" t="s">
        <v>165</v>
      </c>
      <c r="J19" s="401" t="s">
        <v>165</v>
      </c>
      <c r="K19" s="186" t="s">
        <v>165</v>
      </c>
      <c r="M19" s="400" t="s">
        <v>165</v>
      </c>
      <c r="N19" s="401" t="s">
        <v>165</v>
      </c>
      <c r="O19" s="186" t="s">
        <v>165</v>
      </c>
    </row>
    <row r="20" spans="1:15" ht="36">
      <c r="A20" s="110" t="s">
        <v>10</v>
      </c>
      <c r="B20" s="101" t="s">
        <v>74</v>
      </c>
      <c r="C20" s="101" t="s">
        <v>7</v>
      </c>
      <c r="D20" s="460" t="s">
        <v>359</v>
      </c>
      <c r="E20" s="175">
        <f>+COUNTA(E21:E22)</f>
        <v>0</v>
      </c>
      <c r="F20" s="433">
        <f>+COUNTIF(G21:G22,"Meta Conseguida")</f>
        <v>0</v>
      </c>
      <c r="G20" s="89" t="str">
        <f>+IF(F20=0,"Ningunha Meta Alcanzada",IF(F20&gt;=E20,"Meta Totalmente Alcanzada",IF(F20&gt;0,"Meta Parcialmente Alcanzada")))</f>
        <v>Ningunha Meta Alcanzada</v>
      </c>
      <c r="H20" s="301"/>
      <c r="I20" s="175">
        <f>+COUNTA(I21:I22)</f>
        <v>2</v>
      </c>
      <c r="J20" s="433">
        <f>+COUNTIF(K21:K22,"Meta Conseguida")</f>
        <v>0</v>
      </c>
      <c r="K20" s="89" t="str">
        <f>+IF(J20=0,"Ningunha Meta Alcanzada",IF(J20&gt;=I20,"Meta Totalmente Alcanzada",IF(J20&gt;0,"Meta Parcialmente Alcanzada")))</f>
        <v>Ningunha Meta Alcanzada</v>
      </c>
      <c r="M20" s="175">
        <f>+COUNTA(M21:M22)</f>
        <v>0</v>
      </c>
      <c r="N20" s="433">
        <f>+COUNTIF(O21:O22,"Meta Conseguida")</f>
        <v>0</v>
      </c>
      <c r="O20" s="89" t="str">
        <f>+IF(N20=0,"Ningunha Meta Alcanzada",IF(N20&gt;=M20,"Meta Totalmente Alcanzada",IF(N20&gt;0,"Meta Parcialmente Alcanzada")))</f>
        <v>Ningunha Meta Alcanzada</v>
      </c>
    </row>
    <row r="21" spans="1:15" ht="69">
      <c r="A21" s="59" t="s">
        <v>75</v>
      </c>
      <c r="B21" s="68" t="s">
        <v>178</v>
      </c>
      <c r="C21" s="68" t="s">
        <v>7</v>
      </c>
      <c r="D21" s="461" t="s">
        <v>504</v>
      </c>
      <c r="E21" s="391"/>
      <c r="F21" s="392">
        <v>1</v>
      </c>
      <c r="G21" s="90" t="str">
        <f>+IF(AND(ISBLANK(E21),ISBLANK(F21)),"Introducir Meta e Resultado",IF(ISBLANK(E21),"Introducir Meta",IF(ISBLANK(F21),"Introducir Resultado",IF(F21&gt;=E21,"Meta Conseguida","Meta Non Conseguida"))))</f>
        <v>Introducir Meta</v>
      </c>
      <c r="I21" s="391">
        <v>1</v>
      </c>
      <c r="J21" s="392"/>
      <c r="K21" s="90" t="str">
        <f>+IF(AND(ISBLANK(I21),ISBLANK(J21)),"Introducir Meta e Resultado",IF(ISBLANK(I21),"Introducir Meta",IF(ISBLANK(J21),"Introducir Resultado",IF(J21&gt;=I21,"Meta Conseguida","Meta Non Conseguida"))))</f>
        <v>Introducir Resultado</v>
      </c>
      <c r="M21" s="391"/>
      <c r="N21" s="392"/>
      <c r="O21" s="90" t="str">
        <f>+IF(AND(ISBLANK(M21),ISBLANK(N21)),"Introducir Meta e Resultado",IF(ISBLANK(M21),"Introducir Meta",IF(ISBLANK(N21),"Introducir Resultado",IF(N21&gt;=M21,"Meta Conseguida","Meta Non Conseguida"))))</f>
        <v>Introducir Meta e Resultado</v>
      </c>
    </row>
    <row r="22" spans="1:15" ht="41.4">
      <c r="A22" s="60" t="s">
        <v>76</v>
      </c>
      <c r="B22" s="67" t="s">
        <v>179</v>
      </c>
      <c r="C22" s="67" t="s">
        <v>7</v>
      </c>
      <c r="D22" s="462" t="s">
        <v>332</v>
      </c>
      <c r="E22" s="398"/>
      <c r="F22" s="439">
        <f>+IFERROR(F$21/F$88,0)</f>
        <v>0</v>
      </c>
      <c r="G22" s="91" t="str">
        <f>+IF(AND(ISBLANK(E22),ISBLANK(F22)),"Introducir Meta e Resultado",IF(ISBLANK(E22),"Introducir Meta",IF(ISBLANK(F22),"Introducir Resultado",IF(F22&gt;=E22,"Meta Conseguida","Meta Non Conseguida"))))</f>
        <v>Introducir Meta</v>
      </c>
      <c r="H22" s="301"/>
      <c r="I22" s="398">
        <v>2.5000000000000001E-2</v>
      </c>
      <c r="J22" s="439"/>
      <c r="K22" s="91" t="str">
        <f>+IF(AND(ISBLANK(I22),ISBLANK(J22)),"Introducir Meta e Resultado",IF(ISBLANK(I22),"Introducir Meta",IF(ISBLANK(J22),"Introducir Resultado",IF(J22&gt;=I22,"Meta Conseguida","Meta Non Conseguida"))))</f>
        <v>Introducir Resultado</v>
      </c>
      <c r="M22" s="398"/>
      <c r="N22" s="439">
        <f>+IFERROR(N$21/N$88,0)</f>
        <v>0</v>
      </c>
      <c r="O22" s="91" t="str">
        <f>+IF(AND(ISBLANK(M22),ISBLANK(N22)),"Introducir Meta e Resultado",IF(ISBLANK(M22),"Introducir Meta",IF(ISBLANK(N22),"Introducir Resultado",IF(N22&gt;=M22,"Meta Conseguida","Meta Non Conseguida"))))</f>
        <v>Introducir Meta</v>
      </c>
    </row>
    <row r="23" spans="1:15" ht="30" customHeight="1">
      <c r="A23" s="105" t="s">
        <v>13</v>
      </c>
      <c r="B23" s="111" t="s">
        <v>16</v>
      </c>
      <c r="C23" s="111" t="s">
        <v>17</v>
      </c>
      <c r="D23" s="467" t="s">
        <v>333</v>
      </c>
      <c r="E23" s="402" t="s">
        <v>165</v>
      </c>
      <c r="F23" s="403" t="s">
        <v>165</v>
      </c>
      <c r="G23" s="297" t="s">
        <v>165</v>
      </c>
      <c r="I23" s="402" t="s">
        <v>165</v>
      </c>
      <c r="J23" s="403" t="s">
        <v>165</v>
      </c>
      <c r="K23" s="297" t="s">
        <v>165</v>
      </c>
      <c r="M23" s="402" t="s">
        <v>165</v>
      </c>
      <c r="N23" s="403" t="s">
        <v>165</v>
      </c>
      <c r="O23" s="297" t="s">
        <v>165</v>
      </c>
    </row>
    <row r="24" spans="1:15" ht="36">
      <c r="A24" s="105" t="s">
        <v>14</v>
      </c>
      <c r="B24" s="99" t="s">
        <v>77</v>
      </c>
      <c r="C24" s="99" t="s">
        <v>148</v>
      </c>
      <c r="D24" s="468" t="s">
        <v>360</v>
      </c>
      <c r="E24" s="440">
        <f>+COUNTA(E25:E30)+COUNTA(E32:E33)+COUNTA(E35:E36)</f>
        <v>5</v>
      </c>
      <c r="F24" s="441">
        <f>+COUNTIF(G25:G36,"Meta Conseguida")</f>
        <v>4</v>
      </c>
      <c r="G24" s="92" t="str">
        <f>+IF(F24=0,"Ningunha Meta Alcanzada",IF(F24&gt;=E24,"Meta Totalmente Alcanzada",IF(F24&gt;0,"Meta Parcialmente Alcanzada")))</f>
        <v>Meta Parcialmente Alcanzada</v>
      </c>
      <c r="H24" s="296"/>
      <c r="I24" s="440">
        <f>+COUNTA(I25:I30)+COUNTA(I32:I33)+COUNTA(I35:I36)</f>
        <v>10</v>
      </c>
      <c r="J24" s="441">
        <f>+COUNTIF(K25:K36,"Meta Conseguida")</f>
        <v>0</v>
      </c>
      <c r="K24" s="92" t="str">
        <f>+IF(J24=0,"Ningunha Meta Alcanzada",IF(J24&gt;=I24,"Meta Totalmente Alcanzada",IF(J24&gt;0,"Meta Parcialmente Alcanzada")))</f>
        <v>Ningunha Meta Alcanzada</v>
      </c>
      <c r="M24" s="440">
        <f>+COUNTA(M25:M30)+COUNTA(M32:M33)+COUNTA(M35:M36)</f>
        <v>0</v>
      </c>
      <c r="N24" s="441">
        <f>+COUNTIF(O25:O36,"Meta Conseguida")</f>
        <v>0</v>
      </c>
      <c r="O24" s="92" t="str">
        <f>+IF(N24=0,"Ningunha Meta Alcanzada",IF(N24&gt;=M24,"Meta Totalmente Alcanzada",IF(N24&gt;0,"Meta Parcialmente Alcanzada")))</f>
        <v>Ningunha Meta Alcanzada</v>
      </c>
    </row>
    <row r="25" spans="1:15" ht="69">
      <c r="A25" s="56" t="s">
        <v>78</v>
      </c>
      <c r="B25" s="93" t="s">
        <v>87</v>
      </c>
      <c r="C25" s="93" t="s">
        <v>148</v>
      </c>
      <c r="D25" s="469" t="s">
        <v>505</v>
      </c>
      <c r="E25" s="398">
        <v>0.75</v>
      </c>
      <c r="F25" s="490" t="s">
        <v>165</v>
      </c>
      <c r="G25" s="90" t="str">
        <f>+IF(AND(ISBLANK(E25),ISBLANK(F25)),"Introducir Meta e Resultado",IF(ISBLANK(E25),"Introducir Meta",IF(ISBLANK(F25),"Introducir Resultado",IF(F25&gt;=E25,"Meta Conseguida","Meta Non Conseguida"))))</f>
        <v>Meta Conseguida</v>
      </c>
      <c r="I25" s="398">
        <v>0.75</v>
      </c>
      <c r="J25" s="406"/>
      <c r="K25" s="90" t="str">
        <f>+IF(AND(ISBLANK(I25),ISBLANK(J25)),"Introducir Meta e Resultado",IF(ISBLANK(I25),"Introducir Meta",IF(ISBLANK(J25),"Introducir Resultado",IF(J25&gt;=I25,"Meta Conseguida","Meta Non Conseguida"))))</f>
        <v>Introducir Resultado</v>
      </c>
      <c r="M25" s="398"/>
      <c r="N25" s="406"/>
      <c r="O25" s="90" t="str">
        <f>+IF(AND(ISBLANK(M25),ISBLANK(N25)),"Introducir Meta e Resultado",IF(ISBLANK(M25),"Introducir Meta",IF(ISBLANK(N25),"Introducir Resultado",IF(N25&gt;=M25,"Meta Conseguida","Meta Non Conseguida"))))</f>
        <v>Introducir Meta e Resultado</v>
      </c>
    </row>
    <row r="26" spans="1:15" ht="55.2">
      <c r="A26" s="56" t="s">
        <v>79</v>
      </c>
      <c r="B26" s="93" t="s">
        <v>200</v>
      </c>
      <c r="C26" s="93" t="s">
        <v>148</v>
      </c>
      <c r="D26" s="469" t="s">
        <v>506</v>
      </c>
      <c r="E26" s="407">
        <v>0.15</v>
      </c>
      <c r="F26" s="406" t="s">
        <v>165</v>
      </c>
      <c r="G26" s="90" t="str">
        <f>+IF(AND(ISBLANK(E26),ISBLANK(F26)),"Introducir Meta e Resultado",IF(ISBLANK(E26),"Introducir Meta",IF(ISBLANK(F26),"Introducir Resultado",IF(F26&lt;=E26,"Meta Conseguida","Meta Non Conseguida"))))</f>
        <v>Meta Non Conseguida</v>
      </c>
      <c r="H26" s="296"/>
      <c r="I26" s="407">
        <v>0.15</v>
      </c>
      <c r="J26" s="406"/>
      <c r="K26" s="90" t="str">
        <f>+IF(AND(ISBLANK(I26),ISBLANK(J26)),"Introducir Meta e Resultado",IF(ISBLANK(I26),"Introducir Meta",IF(ISBLANK(J26),"Introducir Resultado",IF(J26&lt;=I26,"Meta Conseguida","Meta Non Conseguida"))))</f>
        <v>Introducir Resultado</v>
      </c>
      <c r="M26" s="407"/>
      <c r="N26" s="406"/>
      <c r="O26" s="90" t="str">
        <f>+IF(AND(ISBLANK(M26),ISBLANK(N26)),"Introducir Meta e Resultado",IF(ISBLANK(M26),"Introducir Meta",IF(ISBLANK(N26),"Introducir Resultado",IF(N26&lt;=M26,"Meta Conseguida","Meta Non Conseguida"))))</f>
        <v>Introducir Meta e Resultado</v>
      </c>
    </row>
    <row r="27" spans="1:15" ht="69">
      <c r="A27" s="56" t="s">
        <v>80</v>
      </c>
      <c r="B27" s="93" t="s">
        <v>88</v>
      </c>
      <c r="C27" s="93" t="s">
        <v>148</v>
      </c>
      <c r="D27" s="469" t="s">
        <v>505</v>
      </c>
      <c r="E27" s="398">
        <v>0.9</v>
      </c>
      <c r="F27" s="406" t="s">
        <v>165</v>
      </c>
      <c r="G27" s="90" t="str">
        <f t="shared" ref="G27:G32" si="0">+IF(AND(ISBLANK(E27),ISBLANK(F27)),"Introducir Meta e Resultado",IF(ISBLANK(E27),"Introducir Meta",IF(ISBLANK(F27),"Introducir Resultado",IF(F27&gt;=E27,"Meta Conseguida","Meta Non Conseguida"))))</f>
        <v>Meta Conseguida</v>
      </c>
      <c r="I27" s="398">
        <v>0.9</v>
      </c>
      <c r="J27" s="406"/>
      <c r="K27" s="90" t="str">
        <f>+IF(AND(ISBLANK(I27),ISBLANK(J27)),"Introducir Meta e Resultado",IF(ISBLANK(I27),"Introducir Meta",IF(ISBLANK(J27),"Introducir Resultado",IF(J27&gt;=I27,"Meta Conseguida","Meta Non Conseguida"))))</f>
        <v>Introducir Resultado</v>
      </c>
      <c r="M27" s="398"/>
      <c r="N27" s="406"/>
      <c r="O27" s="90" t="str">
        <f>+IF(AND(ISBLANK(M27),ISBLANK(N27)),"Introducir Meta e Resultado",IF(ISBLANK(M27),"Introducir Meta",IF(ISBLANK(N27),"Introducir Resultado",IF(N27&gt;=M27,"Meta Conseguida","Meta Non Conseguida"))))</f>
        <v>Introducir Meta e Resultado</v>
      </c>
    </row>
    <row r="28" spans="1:15" ht="55.2">
      <c r="A28" s="56" t="s">
        <v>81</v>
      </c>
      <c r="B28" s="93" t="s">
        <v>233</v>
      </c>
      <c r="C28" s="93" t="s">
        <v>148</v>
      </c>
      <c r="D28" s="489" t="s">
        <v>507</v>
      </c>
      <c r="E28" s="398">
        <v>0.9</v>
      </c>
      <c r="F28" s="406" t="s">
        <v>165</v>
      </c>
      <c r="G28" s="90" t="str">
        <f t="shared" si="0"/>
        <v>Meta Conseguida</v>
      </c>
      <c r="I28" s="398">
        <v>0.9</v>
      </c>
      <c r="J28" s="406"/>
      <c r="K28" s="90" t="str">
        <f>+IF(AND(ISBLANK(I28),ISBLANK(J28)),"Introducir Meta e Resultado",IF(ISBLANK(I28),"Introducir Meta",IF(ISBLANK(J28),"Introducir Resultado",IF(J28&gt;=I28,"Meta Conseguida","Meta Non Conseguida"))))</f>
        <v>Introducir Resultado</v>
      </c>
      <c r="M28" s="398"/>
      <c r="N28" s="406"/>
      <c r="O28" s="90" t="str">
        <f>+IF(AND(ISBLANK(M28),ISBLANK(N28)),"Introducir Meta e Resultado",IF(ISBLANK(M28),"Introducir Meta",IF(ISBLANK(N28),"Introducir Resultado",IF(N28&gt;=M28,"Meta Conseguida","Meta Non Conseguida"))))</f>
        <v>Introducir Meta e Resultado</v>
      </c>
    </row>
    <row r="29" spans="1:15" ht="55.2">
      <c r="A29" s="56" t="s">
        <v>82</v>
      </c>
      <c r="B29" s="93" t="s">
        <v>89</v>
      </c>
      <c r="C29" s="93" t="s">
        <v>148</v>
      </c>
      <c r="D29" s="469" t="s">
        <v>508</v>
      </c>
      <c r="E29" s="398">
        <v>0.95</v>
      </c>
      <c r="F29" s="406" t="s">
        <v>165</v>
      </c>
      <c r="G29" s="90" t="str">
        <f t="shared" si="0"/>
        <v>Meta Conseguida</v>
      </c>
      <c r="I29" s="398">
        <v>0.95</v>
      </c>
      <c r="J29" s="406"/>
      <c r="K29" s="90" t="str">
        <f>+IF(AND(ISBLANK(I29),ISBLANK(J29)),"Introducir Meta e Resultado",IF(ISBLANK(I29),"Introducir Meta",IF(ISBLANK(J29),"Introducir Resultado",IF(J29&gt;=I29,"Meta Conseguida","Meta Non Conseguida"))))</f>
        <v>Introducir Resultado</v>
      </c>
      <c r="M29" s="398"/>
      <c r="N29" s="406"/>
      <c r="O29" s="90" t="str">
        <f>+IF(AND(ISBLANK(M29),ISBLANK(N29)),"Introducir Meta e Resultado",IF(ISBLANK(M29),"Introducir Meta",IF(ISBLANK(N29),"Introducir Resultado",IF(N29&gt;=M29,"Meta Conseguida","Meta Non Conseguida"))))</f>
        <v>Introducir Meta e Resultado</v>
      </c>
    </row>
    <row r="30" spans="1:15" ht="55.2">
      <c r="A30" s="56" t="s">
        <v>83</v>
      </c>
      <c r="B30" s="93" t="s">
        <v>90</v>
      </c>
      <c r="C30" s="93" t="s">
        <v>148</v>
      </c>
      <c r="D30" s="469" t="s">
        <v>509</v>
      </c>
      <c r="E30" s="398"/>
      <c r="F30" s="406" t="s">
        <v>165</v>
      </c>
      <c r="G30" s="90" t="str">
        <f t="shared" si="0"/>
        <v>Introducir Meta</v>
      </c>
      <c r="I30" s="398">
        <v>0.95</v>
      </c>
      <c r="J30" s="406"/>
      <c r="K30" s="90" t="str">
        <f>+IF(AND(ISBLANK(I30),ISBLANK(J30)),"Introducir Meta e Resultado",IF(ISBLANK(I30),"Introducir Meta",IF(ISBLANK(J30),"Introducir Resultado",IF(J30&gt;=I30,"Meta Conseguida","Meta Non Conseguida"))))</f>
        <v>Introducir Resultado</v>
      </c>
      <c r="M30" s="398"/>
      <c r="N30" s="406"/>
      <c r="O30" s="90" t="str">
        <f>+IF(AND(ISBLANK(M30),ISBLANK(N30)),"Introducir Meta e Resultado",IF(ISBLANK(M30),"Introducir Meta",IF(ISBLANK(N30),"Introducir Resultado",IF(N30&gt;=M30,"Meta Conseguida","Meta Non Conseguida"))))</f>
        <v>Introducir Meta e Resultado</v>
      </c>
    </row>
    <row r="31" spans="1:15" ht="24.9" customHeight="1">
      <c r="A31" s="56" t="s">
        <v>84</v>
      </c>
      <c r="B31" s="93" t="s">
        <v>283</v>
      </c>
      <c r="C31" s="93" t="s">
        <v>148</v>
      </c>
      <c r="D31" s="470" t="s">
        <v>180</v>
      </c>
      <c r="E31" s="408" t="s">
        <v>165</v>
      </c>
      <c r="F31" s="409" t="s">
        <v>165</v>
      </c>
      <c r="G31" s="201" t="s">
        <v>165</v>
      </c>
      <c r="I31" s="408" t="s">
        <v>165</v>
      </c>
      <c r="J31" s="409" t="s">
        <v>165</v>
      </c>
      <c r="K31" s="201" t="s">
        <v>165</v>
      </c>
      <c r="M31" s="408" t="s">
        <v>165</v>
      </c>
      <c r="N31" s="409" t="s">
        <v>165</v>
      </c>
      <c r="O31" s="201" t="s">
        <v>165</v>
      </c>
    </row>
    <row r="32" spans="1:15" ht="41.4">
      <c r="A32" s="56" t="s">
        <v>85</v>
      </c>
      <c r="B32" s="93" t="s">
        <v>334</v>
      </c>
      <c r="C32" s="93" t="s">
        <v>148</v>
      </c>
      <c r="D32" s="469" t="s">
        <v>680</v>
      </c>
      <c r="E32" s="398"/>
      <c r="F32" s="406">
        <f>+MIN(Anexos!$R$406:$R$500)</f>
        <v>0.9</v>
      </c>
      <c r="G32" s="90" t="str">
        <f t="shared" si="0"/>
        <v>Introducir Meta</v>
      </c>
      <c r="I32" s="398">
        <v>0.8</v>
      </c>
      <c r="J32" s="406"/>
      <c r="K32" s="90" t="str">
        <f>+IF(AND(ISBLANK(I32),ISBLANK(J32)),"Introducir Meta e Resultado",IF(ISBLANK(I32),"Introducir Meta",IF(ISBLANK(J32),"Introducir Resultado",IF(J32&gt;=I32,"Meta Conseguida","Meta Non Conseguida"))))</f>
        <v>Introducir Resultado</v>
      </c>
      <c r="M32" s="398"/>
      <c r="N32" s="406">
        <f>+MIN(Anexos!$BR$406:$BR$500)</f>
        <v>0</v>
      </c>
      <c r="O32" s="90" t="str">
        <f>+IF(AND(ISBLANK(M32),ISBLANK(N32)),"Introducir Meta e Resultado",IF(ISBLANK(M32),"Introducir Meta",IF(ISBLANK(N32),"Introducir Resultado",IF(N32&gt;=M32,"Meta Conseguida","Meta Non Conseguida"))))</f>
        <v>Introducir Meta</v>
      </c>
    </row>
    <row r="33" spans="1:15" ht="50.25" customHeight="1">
      <c r="A33" s="56" t="s">
        <v>157</v>
      </c>
      <c r="B33" s="93" t="s">
        <v>698</v>
      </c>
      <c r="C33" s="93" t="s">
        <v>148</v>
      </c>
      <c r="D33" s="469" t="s">
        <v>678</v>
      </c>
      <c r="E33" s="410"/>
      <c r="F33" s="505">
        <f>Anexos!$V$403</f>
        <v>1</v>
      </c>
      <c r="G33" s="90" t="str">
        <f>+IF(AND(ISBLANK(E33),ISBLANK(F33)),"Introducir Meta e Resultado",IF(ISBLANK(E33),"Introducir Meta",IF(ISBLANK(F33),"Introducir Resultado",IF(F33&gt;=E33,"Meta Conseguida","Meta Non Conseguida"))))</f>
        <v>Introducir Meta</v>
      </c>
      <c r="H33" s="296"/>
      <c r="I33" s="532">
        <v>0.9</v>
      </c>
      <c r="J33" s="505"/>
      <c r="K33" s="90" t="str">
        <f>+IF(AND(ISBLANK(I33),ISBLANK(J33)),"Introducir Meta e Resultado",IF(ISBLANK(I33),"Introducir Meta",IF(ISBLANK(J33),"Introducir Resultado",IF(J33&gt;=I33,"Meta Conseguida","Meta Non Conseguida"))))</f>
        <v>Introducir Resultado</v>
      </c>
      <c r="M33" s="410"/>
      <c r="N33" s="505">
        <f>Anexos!$BV$403</f>
        <v>0</v>
      </c>
      <c r="O33" s="90" t="str">
        <f>+IF(AND(ISBLANK(M33),ISBLANK(N33)),"Introducir Meta e Resultado",IF(ISBLANK(M33),"Introducir Meta",IF(ISBLANK(N33),"Introducir Resultado",IF(N33&gt;=M33,"Meta Conseguida","Meta Non Conseguida"))))</f>
        <v>Introducir Meta</v>
      </c>
    </row>
    <row r="34" spans="1:15" ht="41.4">
      <c r="A34" s="56" t="s">
        <v>158</v>
      </c>
      <c r="B34" s="93" t="s">
        <v>161</v>
      </c>
      <c r="C34" s="93" t="s">
        <v>148</v>
      </c>
      <c r="D34" s="470" t="s">
        <v>181</v>
      </c>
      <c r="E34" s="408" t="s">
        <v>165</v>
      </c>
      <c r="F34" s="409" t="s">
        <v>165</v>
      </c>
      <c r="G34" s="201" t="s">
        <v>165</v>
      </c>
      <c r="I34" s="408" t="s">
        <v>165</v>
      </c>
      <c r="J34" s="409"/>
      <c r="K34" s="201" t="s">
        <v>165</v>
      </c>
      <c r="M34" s="408" t="s">
        <v>165</v>
      </c>
      <c r="N34" s="409" t="s">
        <v>165</v>
      </c>
      <c r="O34" s="201" t="s">
        <v>165</v>
      </c>
    </row>
    <row r="35" spans="1:15" ht="27.6">
      <c r="A35" s="56" t="s">
        <v>159</v>
      </c>
      <c r="B35" s="93" t="s">
        <v>335</v>
      </c>
      <c r="C35" s="93" t="s">
        <v>148</v>
      </c>
      <c r="D35" s="469" t="s">
        <v>681</v>
      </c>
      <c r="E35" s="398"/>
      <c r="F35" s="406">
        <f>+MIN(Anexos!$Q$406:$Q$500)</f>
        <v>0.952380952380952</v>
      </c>
      <c r="G35" s="90" t="str">
        <f>+IF(AND(ISBLANK(E35),ISBLANK(F35)),"Introducir Meta e Resultado",IF(ISBLANK(E35),"Introducir Meta",IF(ISBLANK(F35),"Introducir Resultado",IF(F35&gt;=E35,"Meta Conseguida","Meta Non Conseguida"))))</f>
        <v>Introducir Meta</v>
      </c>
      <c r="H35" s="296"/>
      <c r="I35" s="398">
        <v>0.8</v>
      </c>
      <c r="J35" s="406"/>
      <c r="K35" s="90" t="str">
        <f>+IF(AND(ISBLANK(I35),ISBLANK(J35)),"Introducir Meta e Resultado",IF(ISBLANK(I35),"Introducir Meta",IF(ISBLANK(J35),"Introducir Resultado",IF(J35&gt;=I35,"Meta Conseguida","Meta Non Conseguida"))))</f>
        <v>Introducir Resultado</v>
      </c>
      <c r="M35" s="398"/>
      <c r="N35" s="406">
        <f>+MIN(Anexos!$BQ$406:$BQ$500)</f>
        <v>0</v>
      </c>
      <c r="O35" s="90" t="str">
        <f>+IF(AND(ISBLANK(M35),ISBLANK(N35)),"Introducir Meta e Resultado",IF(ISBLANK(M35),"Introducir Meta",IF(ISBLANK(N35),"Introducir Resultado",IF(N35&gt;=M35,"Meta Conseguida","Meta Non Conseguida"))))</f>
        <v>Introducir Meta</v>
      </c>
    </row>
    <row r="36" spans="1:15" ht="55.2">
      <c r="A36" s="57" t="s">
        <v>160</v>
      </c>
      <c r="B36" s="94" t="s">
        <v>709</v>
      </c>
      <c r="C36" s="94" t="s">
        <v>148</v>
      </c>
      <c r="D36" s="471" t="s">
        <v>679</v>
      </c>
      <c r="E36" s="410"/>
      <c r="F36" s="505">
        <f>Anexos!$U$403</f>
        <v>1</v>
      </c>
      <c r="G36" s="90" t="str">
        <f>+IF(AND(ISBLANK(E36),ISBLANK(F36)),"Introducir Meta e Resultado",IF(ISBLANK(E36),"Introducir Meta",IF(ISBLANK(F36),"Introducir Resultado",IF(F36&gt;=E36,"Meta Conseguida","Meta Non Conseguida"))))</f>
        <v>Introducir Meta</v>
      </c>
      <c r="H36" s="296"/>
      <c r="I36" s="618">
        <v>0.9</v>
      </c>
      <c r="J36" s="505"/>
      <c r="K36" s="90" t="str">
        <f>+IF(AND(ISBLANK(I36),ISBLANK(J36)),"Introducir Meta e Resultado",IF(ISBLANK(I36),"Introducir Meta",IF(ISBLANK(J36),"Introducir Resultado",IF(J36&gt;=I36,"Meta Conseguida","Meta Non Conseguida"))))</f>
        <v>Introducir Resultado</v>
      </c>
      <c r="M36" s="410"/>
      <c r="N36" s="505">
        <f>Anexos!$BU$403</f>
        <v>0</v>
      </c>
      <c r="O36" s="90" t="str">
        <f>+IF(AND(ISBLANK(M36),ISBLANK(N36)),"Introducir Meta e Resultado",IF(ISBLANK(M36),"Introducir Meta",IF(ISBLANK(N36),"Introducir Resultado",IF(N36&gt;=M36,"Meta Conseguida","Meta Non Conseguida"))))</f>
        <v>Introducir Meta</v>
      </c>
    </row>
    <row r="37" spans="1:15" ht="36">
      <c r="A37" s="105" t="s">
        <v>15</v>
      </c>
      <c r="B37" s="99" t="s">
        <v>91</v>
      </c>
      <c r="C37" s="99" t="s">
        <v>321</v>
      </c>
      <c r="D37" s="468" t="s">
        <v>361</v>
      </c>
      <c r="E37" s="440">
        <f>+COUNTA(E38:E40)</f>
        <v>3</v>
      </c>
      <c r="F37" s="441">
        <f>+COUNTIF(G38:G40,"Meta Conseguida")</f>
        <v>3</v>
      </c>
      <c r="G37" s="92" t="str">
        <f>+IF(F37=0,"Ningunha Meta Alcanzada",IF(F37&gt;=E37,"Meta Totalmente Alcanzada",IF(F37&gt;0,"Meta Parcialmente Alcanzada")))</f>
        <v>Meta Totalmente Alcanzada</v>
      </c>
      <c r="H37" s="296"/>
      <c r="I37" s="440">
        <f>+COUNTA(I38:I40)</f>
        <v>0</v>
      </c>
      <c r="J37" s="441">
        <f>+COUNTIF(K38:K40,"Meta Conseguida")</f>
        <v>0</v>
      </c>
      <c r="K37" s="92" t="str">
        <f>+IF(J37=0,"Ningunha Meta Alcanzada",IF(J37&gt;=I37,"Meta Totalmente Alcanzada",IF(J37&gt;0,"Meta Parcialmente Alcanzada")))</f>
        <v>Ningunha Meta Alcanzada</v>
      </c>
      <c r="M37" s="440">
        <f>+COUNTA(M38:M40)</f>
        <v>0</v>
      </c>
      <c r="N37" s="441">
        <f>+COUNTIF(O38:O40,"Meta Conseguida")</f>
        <v>0</v>
      </c>
      <c r="O37" s="92" t="str">
        <f>+IF(N37=0,"Ningunha Meta Alcanzada",IF(N37&gt;=M37,"Meta Totalmente Alcanzada",IF(N37&gt;0,"Meta Parcialmente Alcanzada")))</f>
        <v>Ningunha Meta Alcanzada</v>
      </c>
    </row>
    <row r="38" spans="1:15" ht="69">
      <c r="A38" s="56" t="s">
        <v>92</v>
      </c>
      <c r="B38" s="93" t="s">
        <v>168</v>
      </c>
      <c r="C38" s="93" t="s">
        <v>321</v>
      </c>
      <c r="D38" s="469" t="s">
        <v>510</v>
      </c>
      <c r="E38" s="398" t="s">
        <v>165</v>
      </c>
      <c r="F38" s="406" t="s">
        <v>165</v>
      </c>
      <c r="G38" s="90" t="str">
        <f>+IF(AND(ISBLANK(E38),ISBLANK(F38)),"Introducir Meta e Resultado",IF(ISBLANK(E38),"Introducir Meta",IF(ISBLANK(F38),"Introducir Resultado",IF(F38&gt;=E38,"Meta Conseguida","Meta Non Conseguida"))))</f>
        <v>Meta Conseguida</v>
      </c>
      <c r="I38" s="398"/>
      <c r="J38" s="406"/>
      <c r="K38" s="90" t="str">
        <f>+IF(AND(ISBLANK(I38),ISBLANK(J38)),"Introducir Meta e Resultado",IF(ISBLANK(I38),"Introducir Meta",IF(ISBLANK(J38),"Introducir Resultado",IF(J38&gt;=I38,"Meta Conseguida","Meta Non Conseguida"))))</f>
        <v>Introducir Meta e Resultado</v>
      </c>
      <c r="M38" s="398"/>
      <c r="N38" s="406"/>
      <c r="O38" s="90" t="str">
        <f>+IF(AND(ISBLANK(M38),ISBLANK(N38)),"Introducir Meta e Resultado",IF(ISBLANK(M38),"Introducir Meta",IF(ISBLANK(N38),"Introducir Resultado",IF(N38&gt;=M38,"Meta Conseguida","Meta Non Conseguida"))))</f>
        <v>Introducir Meta e Resultado</v>
      </c>
    </row>
    <row r="39" spans="1:15" ht="69">
      <c r="A39" s="56" t="s">
        <v>93</v>
      </c>
      <c r="B39" s="93" t="s">
        <v>169</v>
      </c>
      <c r="C39" s="93" t="s">
        <v>321</v>
      </c>
      <c r="D39" s="469" t="s">
        <v>510</v>
      </c>
      <c r="E39" s="398" t="s">
        <v>165</v>
      </c>
      <c r="F39" s="406" t="s">
        <v>165</v>
      </c>
      <c r="G39" s="90" t="str">
        <f>+IF(AND(ISBLANK(E39),ISBLANK(F39)),"Introducir Meta e Resultado",IF(ISBLANK(E39),"Introducir Meta",IF(ISBLANK(F39),"Introducir Resultado",IF(F39&gt;=E39,"Meta Conseguida","Meta Non Conseguida"))))</f>
        <v>Meta Conseguida</v>
      </c>
      <c r="I39" s="398"/>
      <c r="J39" s="406"/>
      <c r="K39" s="90" t="str">
        <f>+IF(AND(ISBLANK(I39),ISBLANK(J39)),"Introducir Meta e Resultado",IF(ISBLANK(I39),"Introducir Meta",IF(ISBLANK(J39),"Introducir Resultado",IF(J39&gt;=I39,"Meta Conseguida","Meta Non Conseguida"))))</f>
        <v>Introducir Meta e Resultado</v>
      </c>
      <c r="M39" s="398"/>
      <c r="N39" s="406"/>
      <c r="O39" s="90" t="str">
        <f>+IF(AND(ISBLANK(M39),ISBLANK(N39)),"Introducir Meta e Resultado",IF(ISBLANK(M39),"Introducir Meta",IF(ISBLANK(N39),"Introducir Resultado",IF(N39&gt;=M39,"Meta Conseguida","Meta Non Conseguida"))))</f>
        <v>Introducir Meta e Resultado</v>
      </c>
    </row>
    <row r="40" spans="1:15" ht="69">
      <c r="A40" s="56" t="s">
        <v>94</v>
      </c>
      <c r="B40" s="93" t="s">
        <v>170</v>
      </c>
      <c r="C40" s="93" t="s">
        <v>321</v>
      </c>
      <c r="D40" s="469" t="s">
        <v>511</v>
      </c>
      <c r="E40" s="398" t="s">
        <v>165</v>
      </c>
      <c r="F40" s="406" t="s">
        <v>165</v>
      </c>
      <c r="G40" s="90" t="str">
        <f>+IF(AND(ISBLANK(E40),ISBLANK(F40)),"Introducir Meta e Resultado",IF(ISBLANK(E40),"Introducir Meta",IF(ISBLANK(F40),"Introducir Resultado",IF(F40&gt;=E40,"Meta Conseguida","Meta Non Conseguida"))))</f>
        <v>Meta Conseguida</v>
      </c>
      <c r="I40" s="398"/>
      <c r="J40" s="406"/>
      <c r="K40" s="90" t="str">
        <f>+IF(AND(ISBLANK(I40),ISBLANK(J40)),"Introducir Meta e Resultado",IF(ISBLANK(I40),"Introducir Meta",IF(ISBLANK(J40),"Introducir Resultado",IF(J40&gt;=I40,"Meta Conseguida","Meta Non Conseguida"))))</f>
        <v>Introducir Meta e Resultado</v>
      </c>
      <c r="M40" s="398"/>
      <c r="N40" s="406"/>
      <c r="O40" s="90" t="str">
        <f>+IF(AND(ISBLANK(M40),ISBLANK(N40)),"Introducir Meta e Resultado",IF(ISBLANK(M40),"Introducir Meta",IF(ISBLANK(N40),"Introducir Resultado",IF(N40&gt;=M40,"Meta Conseguida","Meta Non Conseguida"))))</f>
        <v>Introducir Meta e Resultado</v>
      </c>
    </row>
    <row r="41" spans="1:15" ht="55.2">
      <c r="A41" s="106" t="s">
        <v>18</v>
      </c>
      <c r="B41" s="107" t="s">
        <v>39</v>
      </c>
      <c r="C41" s="107" t="s">
        <v>148</v>
      </c>
      <c r="D41" s="472" t="s">
        <v>683</v>
      </c>
      <c r="E41" s="411" t="s">
        <v>165</v>
      </c>
      <c r="F41" s="412" t="s">
        <v>165</v>
      </c>
      <c r="G41" s="95" t="str">
        <f>+IF(ISBLANK(F41),"Introducir Resultado","Indicador Completado")</f>
        <v>Indicador Completado</v>
      </c>
      <c r="H41" s="296"/>
      <c r="I41" s="411" t="s">
        <v>165</v>
      </c>
      <c r="J41" s="412"/>
      <c r="K41" s="95" t="str">
        <f>+IF(ISBLANK(J41),"Introducir Resultado","Indicador Completado")</f>
        <v>Introducir Resultado</v>
      </c>
      <c r="M41" s="411" t="s">
        <v>165</v>
      </c>
      <c r="N41" s="412"/>
      <c r="O41" s="95" t="str">
        <f>+IF(ISBLANK(N41),"Introducir Resultado","Indicador Completado")</f>
        <v>Introducir Resultado</v>
      </c>
    </row>
    <row r="42" spans="1:15" ht="27.6">
      <c r="A42" s="106" t="s">
        <v>19</v>
      </c>
      <c r="B42" s="107" t="s">
        <v>129</v>
      </c>
      <c r="C42" s="107" t="s">
        <v>11</v>
      </c>
      <c r="D42" s="473" t="s">
        <v>336</v>
      </c>
      <c r="E42" s="413" t="s">
        <v>165</v>
      </c>
      <c r="F42" s="414" t="s">
        <v>165</v>
      </c>
      <c r="G42" s="178" t="s">
        <v>165</v>
      </c>
      <c r="H42" s="296"/>
      <c r="I42" s="413" t="s">
        <v>165</v>
      </c>
      <c r="J42" s="414" t="s">
        <v>165</v>
      </c>
      <c r="K42" s="178" t="s">
        <v>165</v>
      </c>
      <c r="M42" s="413" t="s">
        <v>165</v>
      </c>
      <c r="N42" s="414" t="s">
        <v>165</v>
      </c>
      <c r="O42" s="178" t="s">
        <v>165</v>
      </c>
    </row>
    <row r="43" spans="1:15" s="53" customFormat="1" ht="18.75" customHeight="1">
      <c r="A43" s="175"/>
      <c r="B43" s="23"/>
      <c r="C43" s="23"/>
      <c r="D43" s="474"/>
      <c r="E43" s="366"/>
      <c r="F43" s="415"/>
      <c r="G43" s="27"/>
      <c r="H43" s="2"/>
      <c r="I43" s="366"/>
      <c r="J43" s="415"/>
      <c r="K43" s="27"/>
      <c r="L43" s="2"/>
      <c r="M43" s="366"/>
      <c r="N43" s="415"/>
      <c r="O43" s="27"/>
    </row>
    <row r="44" spans="1:15" ht="18.75" customHeight="1">
      <c r="A44" s="58" t="s">
        <v>20</v>
      </c>
      <c r="B44" s="37"/>
      <c r="C44" s="37"/>
      <c r="D44" s="475"/>
      <c r="E44" s="368"/>
      <c r="F44" s="368"/>
      <c r="G44" s="39"/>
      <c r="H44" s="53"/>
      <c r="I44" s="368"/>
      <c r="J44" s="368"/>
      <c r="K44" s="39"/>
      <c r="L44" s="53"/>
      <c r="M44" s="368"/>
      <c r="N44" s="368"/>
      <c r="O44" s="39"/>
    </row>
    <row r="45" spans="1:15" ht="42" customHeight="1">
      <c r="A45" s="175"/>
      <c r="B45" s="176"/>
      <c r="C45" s="176"/>
      <c r="D45" s="476"/>
      <c r="E45" s="415"/>
      <c r="F45" s="415"/>
      <c r="G45" s="27"/>
      <c r="I45" s="415"/>
      <c r="J45" s="415"/>
      <c r="K45" s="27"/>
      <c r="M45" s="415"/>
      <c r="N45" s="415"/>
      <c r="O45" s="27"/>
    </row>
    <row r="46" spans="1:15" ht="36">
      <c r="A46" s="105" t="s">
        <v>130</v>
      </c>
      <c r="B46" s="99" t="s">
        <v>337</v>
      </c>
      <c r="C46" s="99" t="s">
        <v>44</v>
      </c>
      <c r="D46" s="477" t="s">
        <v>362</v>
      </c>
      <c r="E46" s="442">
        <f>+COUNTA(E47:E51)</f>
        <v>4</v>
      </c>
      <c r="F46" s="441">
        <f>+COUNTIF(G47:G51,"Meta Conseguida")</f>
        <v>3</v>
      </c>
      <c r="G46" s="92" t="str">
        <f>+IF(F46=0,"Ningunha Meta Alcanzada",IF(F46&gt;=E46,"Meta Totalmente Alcanzada",IF(F46&gt;0,"Meta Parcialmente Alcanzada")))</f>
        <v>Meta Parcialmente Alcanzada</v>
      </c>
      <c r="H46" s="296"/>
      <c r="I46" s="442">
        <f>+COUNTA(I47:I51)</f>
        <v>5</v>
      </c>
      <c r="J46" s="441">
        <f>+COUNTIF(K47:K51,"Meta Conseguida")</f>
        <v>0</v>
      </c>
      <c r="K46" s="92" t="str">
        <f>+IF(J46=0,"Ningunha Meta Alcanzada",IF(J46&gt;=I46,"Meta Totalmente Alcanzada",IF(J46&gt;0,"Meta Parcialmente Alcanzada")))</f>
        <v>Ningunha Meta Alcanzada</v>
      </c>
      <c r="M46" s="442">
        <f>+COUNTA(M47:M51)</f>
        <v>0</v>
      </c>
      <c r="N46" s="441">
        <f>+COUNTIF(O47:O51,"Meta Conseguida")</f>
        <v>0</v>
      </c>
      <c r="O46" s="92" t="str">
        <f>+IF(N46=0,"Ningunha Meta Alcanzada",IF(N46&gt;=M46,"Meta Totalmente Alcanzada",IF(N46&gt;0,"Meta Parcialmente Alcanzada")))</f>
        <v>Ningunha Meta Alcanzada</v>
      </c>
    </row>
    <row r="47" spans="1:15" ht="82.8">
      <c r="A47" s="59" t="s">
        <v>131</v>
      </c>
      <c r="B47" s="93" t="s">
        <v>208</v>
      </c>
      <c r="C47" s="93" t="s">
        <v>44</v>
      </c>
      <c r="D47" s="478" t="s">
        <v>512</v>
      </c>
      <c r="E47" s="506">
        <v>3</v>
      </c>
      <c r="F47" s="507">
        <v>3</v>
      </c>
      <c r="G47" s="90" t="str">
        <f>+IF(AND(ISBLANK(E47),ISBLANK(F47)),"Introducir Meta e Resultado",IF(ISBLANK(E47),"Introducir Meta",IF(ISBLANK(F47),"Introducir Resultado",IF(F47&gt;=E47,"Meta Conseguida","Meta Non Conseguida"))))</f>
        <v>Meta Conseguida</v>
      </c>
      <c r="H47" s="296"/>
      <c r="I47" s="506">
        <v>3</v>
      </c>
      <c r="J47" s="381"/>
      <c r="K47" s="90" t="str">
        <f>+IF(AND(ISBLANK(I47),ISBLANK(J47)),"Introducir Meta e Resultado",IF(ISBLANK(I47),"Introducir Meta",IF(ISBLANK(J47),"Introducir Resultado",IF(J47&gt;=I47,"Meta Conseguida","Meta Non Conseguida"))))</f>
        <v>Introducir Resultado</v>
      </c>
      <c r="M47" s="380"/>
      <c r="N47" s="381"/>
      <c r="O47" s="90" t="str">
        <f>+IF(AND(ISBLANK(M47),ISBLANK(N47)),"Introducir Meta e Resultado",IF(ISBLANK(M47),"Introducir Meta",IF(ISBLANK(N47),"Introducir Resultado",IF(N47&gt;=M47,"Meta Conseguida","Meta Non Conseguida"))))</f>
        <v>Introducir Meta e Resultado</v>
      </c>
    </row>
    <row r="48" spans="1:15" ht="110.4">
      <c r="A48" s="59" t="s">
        <v>132</v>
      </c>
      <c r="B48" s="93" t="s">
        <v>199</v>
      </c>
      <c r="C48" s="93" t="s">
        <v>44</v>
      </c>
      <c r="D48" s="478" t="s">
        <v>513</v>
      </c>
      <c r="E48" s="508">
        <v>3</v>
      </c>
      <c r="F48" s="507">
        <v>4.3603603603603602</v>
      </c>
      <c r="G48" s="90" t="str">
        <f>+IF(AND(ISBLANK(E48),ISBLANK(F48)),"Introducir Meta e Resultado",IF(ISBLANK(E48),"Introducir Meta",IF(ISBLANK(F48),"Introducir Resultado",IF(F48&gt;=E48,"Meta Conseguida","Meta Non Conseguida"))))</f>
        <v>Meta Conseguida</v>
      </c>
      <c r="H48" s="296"/>
      <c r="I48" s="508">
        <v>3</v>
      </c>
      <c r="J48" s="381"/>
      <c r="K48" s="90" t="str">
        <f>+IF(AND(ISBLANK(I48),ISBLANK(J48)),"Introducir Meta e Resultado",IF(ISBLANK(I48),"Introducir Meta",IF(ISBLANK(J48),"Introducir Resultado",IF(J48&gt;=I48,"Meta Conseguida","Meta Non Conseguida"))))</f>
        <v>Introducir Resultado</v>
      </c>
      <c r="M48" s="417"/>
      <c r="N48" s="381"/>
      <c r="O48" s="90" t="str">
        <f>+IF(AND(ISBLANK(M48),ISBLANK(N48)),"Introducir Meta e Resultado",IF(ISBLANK(M48),"Introducir Meta",IF(ISBLANK(N48),"Introducir Resultado",IF(N48&gt;=M48,"Meta Conseguida","Meta Non Conseguida"))))</f>
        <v>Introducir Meta e Resultado</v>
      </c>
    </row>
    <row r="49" spans="1:15" ht="82.8">
      <c r="A49" s="59" t="s">
        <v>133</v>
      </c>
      <c r="B49" s="93" t="s">
        <v>338</v>
      </c>
      <c r="C49" s="93" t="s">
        <v>44</v>
      </c>
      <c r="D49" s="478" t="s">
        <v>514</v>
      </c>
      <c r="E49" s="508">
        <v>3.5</v>
      </c>
      <c r="F49" s="507">
        <v>3.2857142857142856</v>
      </c>
      <c r="G49" s="90" t="str">
        <f>+IF(AND(ISBLANK(E49),ISBLANK(F49)),"Introducir Meta e Resultado",IF(ISBLANK(E49),"Introducir Meta",IF(ISBLANK(F49),"Introducir Resultado",IF(F49&gt;=E49,"Meta Conseguida","Meta Non Conseguida"))))</f>
        <v>Meta Non Conseguida</v>
      </c>
      <c r="H49" s="296"/>
      <c r="I49" s="508">
        <v>3.5</v>
      </c>
      <c r="J49" s="381"/>
      <c r="K49" s="90" t="str">
        <f>+IF(AND(ISBLANK(I49),ISBLANK(J49)),"Introducir Meta e Resultado",IF(ISBLANK(I49),"Introducir Meta",IF(ISBLANK(J49),"Introducir Resultado",IF(J49&gt;=I49,"Meta Conseguida","Meta Non Conseguida"))))</f>
        <v>Introducir Resultado</v>
      </c>
      <c r="M49" s="417"/>
      <c r="N49" s="381"/>
      <c r="O49" s="90" t="str">
        <f>+IF(AND(ISBLANK(M49),ISBLANK(N49)),"Introducir Meta e Resultado",IF(ISBLANK(M49),"Introducir Meta",IF(ISBLANK(N49),"Introducir Resultado",IF(N49&gt;=M49,"Meta Conseguida","Meta Non Conseguida"))))</f>
        <v>Introducir Meta e Resultado</v>
      </c>
    </row>
    <row r="50" spans="1:15" ht="110.4">
      <c r="A50" s="59" t="s">
        <v>134</v>
      </c>
      <c r="B50" s="93" t="s">
        <v>389</v>
      </c>
      <c r="C50" s="93" t="s">
        <v>44</v>
      </c>
      <c r="D50" s="479" t="s">
        <v>515</v>
      </c>
      <c r="E50" s="508"/>
      <c r="F50" s="507">
        <v>3.8</v>
      </c>
      <c r="G50" s="90" t="str">
        <f>+IF(AND(ISBLANK(E50),ISBLANK(F50)),"Introducir Meta e Resultado",IF(ISBLANK(E50),"Introducir Meta",IF(ISBLANK(F50),"Introducir Resultado",IF(F50&gt;=E50,"Meta Conseguida","Meta Non Conseguida"))))</f>
        <v>Introducir Meta</v>
      </c>
      <c r="H50" s="296"/>
      <c r="I50" s="417">
        <v>3.5</v>
      </c>
      <c r="J50" s="381"/>
      <c r="K50" s="90" t="str">
        <f>+IF(AND(ISBLANK(I50),ISBLANK(J50)),"Introducir Meta e Resultado",IF(ISBLANK(I50),"Introducir Meta",IF(ISBLANK(J50),"Introducir Resultado",IF(J50&gt;=I50,"Meta Conseguida","Meta Non Conseguida"))))</f>
        <v>Introducir Resultado</v>
      </c>
      <c r="M50" s="417"/>
      <c r="N50" s="381"/>
      <c r="O50" s="90" t="str">
        <f>+IF(AND(ISBLANK(M50),ISBLANK(N50)),"Introducir Meta e Resultado",IF(ISBLANK(M50),"Introducir Meta",IF(ISBLANK(N50),"Introducir Resultado",IF(N50&gt;=M50,"Meta Conseguida","Meta Non Conseguida"))))</f>
        <v>Introducir Meta e Resultado</v>
      </c>
    </row>
    <row r="51" spans="1:15" ht="82.8">
      <c r="A51" s="60" t="s">
        <v>498</v>
      </c>
      <c r="B51" s="94" t="s">
        <v>499</v>
      </c>
      <c r="C51" s="94" t="s">
        <v>44</v>
      </c>
      <c r="D51" s="479" t="s">
        <v>516</v>
      </c>
      <c r="E51" s="509">
        <v>3</v>
      </c>
      <c r="F51" s="510" t="s">
        <v>500</v>
      </c>
      <c r="G51" s="91" t="str">
        <f>+IF(AND(ISBLANK(E51),ISBLANK(F51)),"Introducir Meta e Resultado",IF(ISBLANK(E51),"Introducir Meta",IF(ISBLANK(F51),"Introducir Resultado",IF(F51&gt;=E51,"Meta Conseguida","Meta Non Conseguida"))))</f>
        <v>Meta Conseguida</v>
      </c>
      <c r="H51" s="296"/>
      <c r="I51" s="418">
        <v>3.5</v>
      </c>
      <c r="J51" s="384"/>
      <c r="K51" s="91" t="str">
        <f>+IF(AND(ISBLANK(I51),ISBLANK(J51)),"Introducir Meta e Resultado",IF(ISBLANK(I51),"Introducir Meta",IF(ISBLANK(J51),"Introducir Resultado",IF(J51&gt;=I51,"Meta Conseguida","Meta Non Conseguida"))))</f>
        <v>Introducir Resultado</v>
      </c>
      <c r="M51" s="418"/>
      <c r="N51" s="384"/>
      <c r="O51" s="91" t="str">
        <f>+IF(AND(ISBLANK(M51),ISBLANK(N51)),"Introducir Meta e Resultado",IF(ISBLANK(M51),"Introducir Meta",IF(ISBLANK(N51),"Introducir Resultado",IF(N51&gt;=M51,"Meta Conseguida","Meta Non Conseguida"))))</f>
        <v>Introducir Meta e Resultado</v>
      </c>
    </row>
    <row r="52" spans="1:15" ht="55.2">
      <c r="A52" s="106" t="s">
        <v>97</v>
      </c>
      <c r="B52" s="107" t="s">
        <v>40</v>
      </c>
      <c r="C52" s="107" t="s">
        <v>148</v>
      </c>
      <c r="D52" s="472" t="s">
        <v>517</v>
      </c>
      <c r="E52" s="514">
        <v>0.15</v>
      </c>
      <c r="F52" s="520" t="s">
        <v>165</v>
      </c>
      <c r="G52" s="95" t="str">
        <f>+IF(AND(ISBLANK(E52),ISBLANK(F52)),"Introducir Meta e Resultado",IF(ISBLANK(E52),"Introducir Meta",IF(ISBLANK(F52),"Introducir Resultado",IF(F52&lt;=E52,"Meta Conseguida","Meta Non Conseguida"))))</f>
        <v>Meta Non Conseguida</v>
      </c>
      <c r="H52" s="296"/>
      <c r="I52" s="419">
        <v>0.15</v>
      </c>
      <c r="J52" s="365"/>
      <c r="K52" s="95" t="str">
        <f>+IF(AND(ISBLANK(I52),ISBLANK(J52)),"Introducir Meta e Resultado",IF(ISBLANK(I52),"Introducir Meta",IF(ISBLANK(J52),"Introducir Resultado",IF(J52&lt;=I52,"Meta Conseguida","Meta Non Conseguida"))))</f>
        <v>Introducir Resultado</v>
      </c>
      <c r="M52" s="419"/>
      <c r="N52" s="365"/>
      <c r="O52" s="95" t="str">
        <f>+IF(AND(ISBLANK(M52),ISBLANK(N52)),"Introducir Meta e Resultado",IF(ISBLANK(M52),"Introducir Meta",IF(ISBLANK(N52),"Introducir Resultado",IF(N52&lt;=M52,"Meta Conseguida","Meta Non Conseguida"))))</f>
        <v>Introducir Meta e Resultado</v>
      </c>
    </row>
    <row r="53" spans="1:15" ht="55.2">
      <c r="A53" s="106" t="s">
        <v>98</v>
      </c>
      <c r="B53" s="107" t="s">
        <v>41</v>
      </c>
      <c r="C53" s="107" t="s">
        <v>148</v>
      </c>
      <c r="D53" s="472" t="s">
        <v>518</v>
      </c>
      <c r="E53" s="514"/>
      <c r="F53" s="520" t="s">
        <v>165</v>
      </c>
      <c r="G53" s="95" t="str">
        <f>+IF(AND(ISBLANK(E53),ISBLANK(F53)),"Introducir Meta e Resultado",IF(ISBLANK(E53),"Introducir Meta",IF(ISBLANK(F53),"Introducir Resultado",IF(F53&lt;=E53,"Meta Conseguida","Meta Non Conseguida"))))</f>
        <v>Introducir Meta</v>
      </c>
      <c r="H53" s="296"/>
      <c r="I53" s="419">
        <v>0.03</v>
      </c>
      <c r="J53" s="365"/>
      <c r="K53" s="95" t="str">
        <f>+IF(AND(ISBLANK(I53),ISBLANK(J53)),"Introducir Meta e Resultado",IF(ISBLANK(I53),"Introducir Meta",IF(ISBLANK(J53),"Introducir Resultado",IF(J53&lt;=I53,"Meta Conseguida","Meta Non Conseguida"))))</f>
        <v>Introducir Resultado</v>
      </c>
      <c r="M53" s="419"/>
      <c r="N53" s="365"/>
      <c r="O53" s="95" t="str">
        <f>+IF(AND(ISBLANK(M53),ISBLANK(N53)),"Introducir Meta e Resultado",IF(ISBLANK(M53),"Introducir Meta",IF(ISBLANK(N53),"Introducir Resultado",IF(N53&lt;=M53,"Meta Conseguida","Meta Non Conseguida"))))</f>
        <v>Introducir Meta e Resultado</v>
      </c>
    </row>
    <row r="54" spans="1:15" ht="36">
      <c r="A54" s="105" t="s">
        <v>99</v>
      </c>
      <c r="B54" s="99" t="s">
        <v>21</v>
      </c>
      <c r="C54" s="99" t="s">
        <v>22</v>
      </c>
      <c r="D54" s="477" t="s">
        <v>363</v>
      </c>
      <c r="E54" s="516">
        <f>+COUNTA(E55:E58)</f>
        <v>2</v>
      </c>
      <c r="F54" s="517">
        <f>+COUNTIF(G55:G58,"Meta Conseguida")</f>
        <v>2</v>
      </c>
      <c r="G54" s="89" t="str">
        <f>+IF(F54=0,"Ningunha Meta Alcanzada",IF(F54&gt;=E54,"Meta Totalmente Alcanzada",IF(F54&gt;0,"Meta Parcialmente Alcanzada")))</f>
        <v>Meta Totalmente Alcanzada</v>
      </c>
      <c r="H54" s="296"/>
      <c r="I54" s="442">
        <f>+COUNTA(I55:I58)</f>
        <v>4</v>
      </c>
      <c r="J54" s="441">
        <f>+COUNTIF(K55:K58,"Meta Conseguida")</f>
        <v>0</v>
      </c>
      <c r="K54" s="89" t="str">
        <f>+IF(J54=0,"Ningunha Meta Alcanzada",IF(J54&gt;=I54,"Meta Totalmente Alcanzada",IF(J54&gt;0,"Meta Parcialmente Alcanzada")))</f>
        <v>Ningunha Meta Alcanzada</v>
      </c>
      <c r="M54" s="442">
        <f>+COUNTA(M55:M58)</f>
        <v>0</v>
      </c>
      <c r="N54" s="441">
        <f>+COUNTIF(O55:O58,"Meta Conseguida")</f>
        <v>0</v>
      </c>
      <c r="O54" s="89" t="str">
        <f>+IF(N54=0,"Ningunha Meta Alcanzada",IF(N54&gt;=M54,"Meta Totalmente Alcanzada",IF(N54&gt;0,"Meta Parcialmente Alcanzada")))</f>
        <v>Ningunha Meta Alcanzada</v>
      </c>
    </row>
    <row r="55" spans="1:15" ht="82.8">
      <c r="A55" s="59" t="s">
        <v>113</v>
      </c>
      <c r="B55" s="93" t="s">
        <v>207</v>
      </c>
      <c r="C55" s="93" t="s">
        <v>22</v>
      </c>
      <c r="D55" s="478" t="s">
        <v>519</v>
      </c>
      <c r="E55" s="506">
        <v>3.5</v>
      </c>
      <c r="F55" s="507">
        <v>3.75</v>
      </c>
      <c r="G55" s="90" t="str">
        <f t="shared" ref="G55:G63" si="1">+IF(AND(ISBLANK(E55),ISBLANK(F55)),"Introducir Meta e Resultado",IF(ISBLANK(E55),"Introducir Meta",IF(ISBLANK(F55),"Introducir Resultado",IF(F55&gt;=E55,"Meta Conseguida","Meta Non Conseguida"))))</f>
        <v>Meta Conseguida</v>
      </c>
      <c r="H55" s="296"/>
      <c r="I55" s="506">
        <v>3.5</v>
      </c>
      <c r="J55" s="381"/>
      <c r="K55" s="90" t="str">
        <f>+IF(AND(ISBLANK(I55),ISBLANK(J55)),"Introducir Meta e Resultado",IF(ISBLANK(I55),"Introducir Meta",IF(ISBLANK(J55),"Introducir Resultado",IF(J55&gt;=I55,"Meta Conseguida","Meta Non Conseguida"))))</f>
        <v>Introducir Resultado</v>
      </c>
      <c r="M55" s="420"/>
      <c r="N55" s="381"/>
      <c r="O55" s="90" t="str">
        <f>+IF(AND(ISBLANK(M55),ISBLANK(N55)),"Introducir Meta e Resultado",IF(ISBLANK(M55),"Introducir Meta",IF(ISBLANK(N55),"Introducir Resultado",IF(N55&gt;=M55,"Meta Conseguida","Meta Non Conseguida"))))</f>
        <v>Introducir Meta e Resultado</v>
      </c>
    </row>
    <row r="56" spans="1:15" ht="110.4">
      <c r="A56" s="59" t="s">
        <v>114</v>
      </c>
      <c r="B56" s="93" t="s">
        <v>198</v>
      </c>
      <c r="C56" s="93" t="s">
        <v>22</v>
      </c>
      <c r="D56" s="478" t="s">
        <v>520</v>
      </c>
      <c r="E56" s="506">
        <v>4</v>
      </c>
      <c r="F56" s="507">
        <v>4.4444444444444446</v>
      </c>
      <c r="G56" s="90" t="str">
        <f t="shared" si="1"/>
        <v>Meta Conseguida</v>
      </c>
      <c r="H56" s="296"/>
      <c r="I56" s="506">
        <v>4</v>
      </c>
      <c r="J56" s="381"/>
      <c r="K56" s="90" t="str">
        <f>+IF(AND(ISBLANK(I56),ISBLANK(J56)),"Introducir Meta e Resultado",IF(ISBLANK(I56),"Introducir Meta",IF(ISBLANK(J56),"Introducir Resultado",IF(J56&gt;=I56,"Meta Conseguida","Meta Non Conseguida"))))</f>
        <v>Introducir Resultado</v>
      </c>
      <c r="M56" s="420"/>
      <c r="N56" s="381"/>
      <c r="O56" s="90" t="str">
        <f>+IF(AND(ISBLANK(M56),ISBLANK(N56)),"Introducir Meta e Resultado",IF(ISBLANK(M56),"Introducir Meta",IF(ISBLANK(N56),"Introducir Resultado",IF(N56&gt;=M56,"Meta Conseguida","Meta Non Conseguida"))))</f>
        <v>Introducir Meta e Resultado</v>
      </c>
    </row>
    <row r="57" spans="1:15" ht="82.8">
      <c r="A57" s="59" t="s">
        <v>115</v>
      </c>
      <c r="B57" s="93" t="s">
        <v>201</v>
      </c>
      <c r="C57" s="93" t="s">
        <v>22</v>
      </c>
      <c r="D57" s="478" t="s">
        <v>521</v>
      </c>
      <c r="E57" s="508"/>
      <c r="F57" s="507">
        <v>3.25</v>
      </c>
      <c r="G57" s="90" t="str">
        <f t="shared" si="1"/>
        <v>Introducir Meta</v>
      </c>
      <c r="H57" s="296"/>
      <c r="I57" s="421">
        <v>3.5</v>
      </c>
      <c r="J57" s="381"/>
      <c r="K57" s="90" t="str">
        <f>+IF(AND(ISBLANK(I57),ISBLANK(J57)),"Introducir Meta e Resultado",IF(ISBLANK(I57),"Introducir Meta",IF(ISBLANK(J57),"Introducir Resultado",IF(J57&gt;=I57,"Meta Conseguida","Meta Non Conseguida"))))</f>
        <v>Introducir Resultado</v>
      </c>
      <c r="M57" s="421"/>
      <c r="N57" s="381"/>
      <c r="O57" s="90" t="str">
        <f>+IF(AND(ISBLANK(M57),ISBLANK(N57)),"Introducir Meta e Resultado",IF(ISBLANK(M57),"Introducir Meta",IF(ISBLANK(N57),"Introducir Resultado",IF(N57&gt;=M57,"Meta Conseguida","Meta Non Conseguida"))))</f>
        <v>Introducir Meta e Resultado</v>
      </c>
    </row>
    <row r="58" spans="1:15" ht="110.4">
      <c r="A58" s="60" t="s">
        <v>339</v>
      </c>
      <c r="B58" s="93" t="s">
        <v>390</v>
      </c>
      <c r="C58" s="94" t="s">
        <v>22</v>
      </c>
      <c r="D58" s="478" t="s">
        <v>522</v>
      </c>
      <c r="E58" s="509"/>
      <c r="F58" s="507">
        <v>3.75</v>
      </c>
      <c r="G58" s="91" t="str">
        <f t="shared" si="1"/>
        <v>Introducir Meta</v>
      </c>
      <c r="H58" s="296"/>
      <c r="I58" s="422">
        <v>3.5</v>
      </c>
      <c r="J58" s="381"/>
      <c r="K58" s="91" t="str">
        <f>+IF(AND(ISBLANK(I58),ISBLANK(J58)),"Introducir Meta e Resultado",IF(ISBLANK(I58),"Introducir Meta",IF(ISBLANK(J58),"Introducir Resultado",IF(J58&gt;=I58,"Meta Conseguida","Meta Non Conseguida"))))</f>
        <v>Introducir Resultado</v>
      </c>
      <c r="M58" s="422"/>
      <c r="N58" s="381"/>
      <c r="O58" s="91" t="str">
        <f>+IF(AND(ISBLANK(M58),ISBLANK(N58)),"Introducir Meta e Resultado",IF(ISBLANK(M58),"Introducir Meta",IF(ISBLANK(N58),"Introducir Resultado",IF(N58&gt;=M58,"Meta Conseguida","Meta Non Conseguida"))))</f>
        <v>Introducir Meta e Resultado</v>
      </c>
    </row>
    <row r="59" spans="1:15" ht="36">
      <c r="A59" s="105" t="s">
        <v>100</v>
      </c>
      <c r="B59" s="99" t="s">
        <v>340</v>
      </c>
      <c r="C59" s="99" t="s">
        <v>23</v>
      </c>
      <c r="D59" s="477" t="s">
        <v>391</v>
      </c>
      <c r="E59" s="518">
        <f>+COUNTA(E60:E63)</f>
        <v>2</v>
      </c>
      <c r="F59" s="517">
        <f>+COUNTIF(G60:G63,"Meta Conseguida")</f>
        <v>1</v>
      </c>
      <c r="G59" s="92" t="str">
        <f>+IF(F59=0,"Ningunha Meta Alcanzada",IF(F59=E59,"Meta Totalmente Alcanzada",IF(F59&gt;0,"Meta Parcialmente Alcanzada")))</f>
        <v>Meta Parcialmente Alcanzada</v>
      </c>
      <c r="H59" s="444"/>
      <c r="I59" s="443">
        <f>+COUNTA(I60:I63)</f>
        <v>4</v>
      </c>
      <c r="J59" s="441">
        <f>+COUNTIF(K60:K63,"Meta Conseguida")</f>
        <v>0</v>
      </c>
      <c r="K59" s="92" t="str">
        <f>+IF(J59=0,"Ningunha Meta Alcanzada",IF(J59=I59,"Meta Totalmente Alcanzada",IF(J59&gt;0,"Meta Parcialmente Alcanzada")))</f>
        <v>Ningunha Meta Alcanzada</v>
      </c>
      <c r="M59" s="443">
        <f>+COUNTA(M60:M63)</f>
        <v>0</v>
      </c>
      <c r="N59" s="441">
        <f>+COUNTIF(O60:O63,"Meta Conseguida")</f>
        <v>0</v>
      </c>
      <c r="O59" s="92" t="str">
        <f>+IF(N59=0,"Ningunha Meta Alcanzada",IF(N59=M59,"Meta Totalmente Alcanzada",IF(N59&gt;0,"Meta Parcialmente Alcanzada")))</f>
        <v>Ningunha Meta Alcanzada</v>
      </c>
    </row>
    <row r="60" spans="1:15" ht="82.8">
      <c r="A60" s="59" t="s">
        <v>116</v>
      </c>
      <c r="B60" s="93" t="s">
        <v>206</v>
      </c>
      <c r="C60" s="93" t="s">
        <v>23</v>
      </c>
      <c r="D60" s="478" t="s">
        <v>523</v>
      </c>
      <c r="E60" s="506">
        <v>3.5</v>
      </c>
      <c r="F60" s="507">
        <v>2</v>
      </c>
      <c r="G60" s="90" t="str">
        <f t="shared" si="1"/>
        <v>Meta Non Conseguida</v>
      </c>
      <c r="H60" s="296"/>
      <c r="I60" s="506">
        <v>3.5</v>
      </c>
      <c r="J60" s="423"/>
      <c r="K60" s="90" t="str">
        <f>+IF(AND(ISBLANK(I60),ISBLANK(J60)),"Introducir Meta e Resultado",IF(ISBLANK(I60),"Introducir Meta",IF(ISBLANK(J60),"Introducir Resultado",IF(J60&gt;=I60,"Meta Conseguida","Meta Non Conseguida"))))</f>
        <v>Introducir Resultado</v>
      </c>
      <c r="M60" s="420"/>
      <c r="N60" s="423"/>
      <c r="O60" s="90" t="str">
        <f>+IF(AND(ISBLANK(M60),ISBLANK(N60)),"Introducir Meta e Resultado",IF(ISBLANK(M60),"Introducir Meta",IF(ISBLANK(N60),"Introducir Resultado",IF(N60&gt;=M60,"Meta Conseguida","Meta Non Conseguida"))))</f>
        <v>Introducir Meta e Resultado</v>
      </c>
    </row>
    <row r="61" spans="1:15" ht="82.8">
      <c r="A61" s="59" t="s">
        <v>117</v>
      </c>
      <c r="B61" s="93" t="s">
        <v>376</v>
      </c>
      <c r="C61" s="93" t="s">
        <v>23</v>
      </c>
      <c r="D61" s="478" t="s">
        <v>524</v>
      </c>
      <c r="E61" s="506">
        <v>3.7</v>
      </c>
      <c r="F61" s="507">
        <v>4.4444444444444446</v>
      </c>
      <c r="G61" s="90" t="str">
        <f t="shared" si="1"/>
        <v>Meta Conseguida</v>
      </c>
      <c r="H61" s="296"/>
      <c r="I61" s="506">
        <v>3.7</v>
      </c>
      <c r="J61" s="423"/>
      <c r="K61" s="90" t="str">
        <f>+IF(AND(ISBLANK(I61),ISBLANK(J61)),"Introducir Meta e Resultado",IF(ISBLANK(I61),"Introducir Meta",IF(ISBLANK(J61),"Introducir Resultado",IF(J61&gt;=I61,"Meta Conseguida","Meta Non Conseguida"))))</f>
        <v>Introducir Resultado</v>
      </c>
      <c r="M61" s="420"/>
      <c r="N61" s="423"/>
      <c r="O61" s="90" t="str">
        <f>+IF(AND(ISBLANK(M61),ISBLANK(N61)),"Introducir Meta e Resultado",IF(ISBLANK(M61),"Introducir Meta",IF(ISBLANK(N61),"Introducir Resultado",IF(N61&gt;=M61,"Meta Conseguida","Meta Non Conseguida"))))</f>
        <v>Introducir Meta e Resultado</v>
      </c>
    </row>
    <row r="62" spans="1:15" ht="82.8">
      <c r="A62" s="59" t="s">
        <v>342</v>
      </c>
      <c r="B62" s="93" t="s">
        <v>341</v>
      </c>
      <c r="C62" s="93" t="s">
        <v>23</v>
      </c>
      <c r="D62" s="478" t="s">
        <v>525</v>
      </c>
      <c r="E62" s="506"/>
      <c r="F62" s="507">
        <v>3.5</v>
      </c>
      <c r="G62" s="90" t="str">
        <f t="shared" si="1"/>
        <v>Introducir Meta</v>
      </c>
      <c r="H62" s="296"/>
      <c r="I62" s="420">
        <v>3.5</v>
      </c>
      <c r="J62" s="423"/>
      <c r="K62" s="90" t="str">
        <f>+IF(AND(ISBLANK(I62),ISBLANK(J62)),"Introducir Meta e Resultado",IF(ISBLANK(I62),"Introducir Meta",IF(ISBLANK(J62),"Introducir Resultado",IF(J62&gt;=I62,"Meta Conseguida","Meta Non Conseguida"))))</f>
        <v>Introducir Resultado</v>
      </c>
      <c r="M62" s="420"/>
      <c r="N62" s="423"/>
      <c r="O62" s="90" t="str">
        <f>+IF(AND(ISBLANK(M62),ISBLANK(N62)),"Introducir Meta e Resultado",IF(ISBLANK(M62),"Introducir Meta",IF(ISBLANK(N62),"Introducir Resultado",IF(N62&gt;=M62,"Meta Conseguida","Meta Non Conseguida"))))</f>
        <v>Introducir Meta e Resultado</v>
      </c>
    </row>
    <row r="63" spans="1:15" ht="82.8">
      <c r="A63" s="60" t="s">
        <v>377</v>
      </c>
      <c r="B63" s="93" t="s">
        <v>343</v>
      </c>
      <c r="C63" s="94" t="s">
        <v>23</v>
      </c>
      <c r="D63" s="479" t="s">
        <v>526</v>
      </c>
      <c r="E63" s="506"/>
      <c r="F63" s="507">
        <v>2.25</v>
      </c>
      <c r="G63" s="91" t="str">
        <f t="shared" si="1"/>
        <v>Introducir Meta</v>
      </c>
      <c r="H63" s="296"/>
      <c r="I63" s="420">
        <v>3.5</v>
      </c>
      <c r="J63" s="423"/>
      <c r="K63" s="91" t="str">
        <f>+IF(AND(ISBLANK(I63),ISBLANK(J63)),"Introducir Meta e Resultado",IF(ISBLANK(I63),"Introducir Meta",IF(ISBLANK(J63),"Introducir Resultado",IF(J63&gt;=I63,"Meta Conseguida","Meta Non Conseguida"))))</f>
        <v>Introducir Resultado</v>
      </c>
      <c r="M63" s="420"/>
      <c r="N63" s="423"/>
      <c r="O63" s="91" t="str">
        <f>+IF(AND(ISBLANK(M63),ISBLANK(N63)),"Introducir Meta e Resultado",IF(ISBLANK(M63),"Introducir Meta",IF(ISBLANK(N63),"Introducir Resultado",IF(N63&gt;=M63,"Meta Conseguida","Meta Non Conseguida"))))</f>
        <v>Introducir Meta e Resultado</v>
      </c>
    </row>
    <row r="64" spans="1:15" ht="41.4">
      <c r="A64" s="106" t="s">
        <v>152</v>
      </c>
      <c r="B64" s="107" t="s">
        <v>226</v>
      </c>
      <c r="C64" s="98" t="s">
        <v>24</v>
      </c>
      <c r="D64" s="463" t="s">
        <v>344</v>
      </c>
      <c r="E64" s="519"/>
      <c r="F64" s="515"/>
      <c r="G64" s="89" t="str">
        <f>+IF(AND(ISBLANK(E64),ISBLANK(F64)),"Introducir Meta e Resultado",IF(ISBLANK(E64),"Introducir Meta",IF(ISBLANK(F64),"Introducir Resultado",IF(F64&gt;=E64,"Meta Conseguida","Meta Non Conseguida"))))</f>
        <v>Introducir Meta e Resultado</v>
      </c>
      <c r="H64" s="298"/>
      <c r="I64" s="385">
        <v>0.95</v>
      </c>
      <c r="J64" s="365"/>
      <c r="K64" s="89" t="str">
        <f>+IF(AND(ISBLANK(I64),ISBLANK(J64)),"Introducir Meta e Resultado",IF(ISBLANK(I64),"Introducir Meta",IF(ISBLANK(J64),"Introducir Resultado",IF(J64&gt;=I64,"Meta Conseguida","Meta Non Conseguida"))))</f>
        <v>Introducir Resultado</v>
      </c>
      <c r="L64" s="3"/>
      <c r="M64" s="385"/>
      <c r="N64" s="365"/>
      <c r="O64" s="89" t="str">
        <f>+IF(AND(ISBLANK(M64),ISBLANK(N64)),"Introducir Meta e Resultado",IF(ISBLANK(M64),"Introducir Meta",IF(ISBLANK(N64),"Introducir Resultado",IF(N64&gt;=M64,"Meta Conseguida","Meta Non Conseguida"))))</f>
        <v>Introducir Meta e Resultado</v>
      </c>
    </row>
    <row r="65" spans="1:15" ht="36">
      <c r="A65" s="105" t="s">
        <v>101</v>
      </c>
      <c r="B65" s="99" t="s">
        <v>25</v>
      </c>
      <c r="C65" s="99" t="s">
        <v>162</v>
      </c>
      <c r="D65" s="477" t="s">
        <v>364</v>
      </c>
      <c r="E65" s="516">
        <f>+COUNTA(E66:E69)</f>
        <v>0</v>
      </c>
      <c r="F65" s="517">
        <f>+COUNTIF(G66:G69,"Meta Conseguida")</f>
        <v>0</v>
      </c>
      <c r="G65" s="92" t="str">
        <f>+IF(F65=0,"Ningunha Meta Alcanzada",IF(F65=E65,"Meta Totalmente Alcanzada",IF(F65&gt;0,"Meta Parcialmente Alcanzada")))</f>
        <v>Ningunha Meta Alcanzada</v>
      </c>
      <c r="H65" s="296"/>
      <c r="I65" s="442">
        <f>+COUNTA(I66:I69)</f>
        <v>4</v>
      </c>
      <c r="J65" s="441">
        <f>+COUNTIF(K66:K69,"Meta Conseguida")</f>
        <v>0</v>
      </c>
      <c r="K65" s="92" t="str">
        <f>+IF(J65=0,"Ningunha Meta Alcanzada",IF(J65=I65,"Meta Totalmente Alcanzada",IF(J65&gt;0,"Meta Parcialmente Alcanzada")))</f>
        <v>Ningunha Meta Alcanzada</v>
      </c>
      <c r="M65" s="442">
        <f>+COUNTA(M66:M69)</f>
        <v>0</v>
      </c>
      <c r="N65" s="441">
        <f>+COUNTIF(O66:O69,"Meta Conseguida")</f>
        <v>0</v>
      </c>
      <c r="O65" s="92" t="str">
        <f>+IF(N65=0,"Ningunha Meta Alcanzada",IF(N65=M65,"Meta Totalmente Alcanzada",IF(N65&gt;0,"Meta Parcialmente Alcanzada")))</f>
        <v>Ningunha Meta Alcanzada</v>
      </c>
    </row>
    <row r="66" spans="1:15" ht="96.6">
      <c r="A66" s="59" t="s">
        <v>118</v>
      </c>
      <c r="B66" s="93" t="s">
        <v>205</v>
      </c>
      <c r="C66" s="93" t="s">
        <v>162</v>
      </c>
      <c r="D66" s="478" t="s">
        <v>527</v>
      </c>
      <c r="E66" s="506"/>
      <c r="F66" s="507">
        <v>3.3333333333333335</v>
      </c>
      <c r="G66" s="90" t="str">
        <f>+IF(AND(ISBLANK(E66),ISBLANK(F66)),"Introducir Meta e Resultado",IF(ISBLANK(E66),"Introducir Meta",IF(ISBLANK(F66),"Introducir Resultado",IF(F66&gt;=E66,"Meta Conseguida","Meta Non Conseguida"))))</f>
        <v>Introducir Meta</v>
      </c>
      <c r="H66" s="296"/>
      <c r="I66" s="506">
        <v>3.5</v>
      </c>
      <c r="J66" s="507"/>
      <c r="K66" s="90" t="str">
        <f>+IF(AND(ISBLANK(I66),ISBLANK(J66)),"Introducir Meta e Resultado",IF(ISBLANK(I66),"Introducir Meta",IF(ISBLANK(J66),"Introducir Resultado",IF(J66&gt;=I66,"Meta Conseguida","Meta Non Conseguida"))))</f>
        <v>Introducir Resultado</v>
      </c>
      <c r="M66" s="506"/>
      <c r="N66" s="507"/>
      <c r="O66" s="90" t="str">
        <f>+IF(AND(ISBLANK(M66),ISBLANK(N66)),"Introducir Meta e Resultado",IF(ISBLANK(M66),"Introducir Meta",IF(ISBLANK(N66),"Introducir Resultado",IF(N66&gt;=M66,"Meta Conseguida","Meta Non Conseguida"))))</f>
        <v>Introducir Meta e Resultado</v>
      </c>
    </row>
    <row r="67" spans="1:15" ht="49.5" customHeight="1">
      <c r="A67" s="59" t="s">
        <v>119</v>
      </c>
      <c r="B67" s="93" t="s">
        <v>202</v>
      </c>
      <c r="C67" s="93" t="s">
        <v>162</v>
      </c>
      <c r="D67" s="478" t="s">
        <v>528</v>
      </c>
      <c r="E67" s="506"/>
      <c r="F67" s="507">
        <v>4.3404255319148932</v>
      </c>
      <c r="G67" s="90" t="str">
        <f>+IF(AND(ISBLANK(E67),ISBLANK(F67)),"Introducir Meta e Resultado",IF(ISBLANK(E67),"Introducir Meta",IF(ISBLANK(F67),"Introducir Resultado",IF(F67&gt;=E67,"Meta Conseguida","Meta Non Conseguida"))))</f>
        <v>Introducir Meta</v>
      </c>
      <c r="H67" s="296"/>
      <c r="I67" s="506">
        <v>4</v>
      </c>
      <c r="J67" s="507"/>
      <c r="K67" s="90" t="str">
        <f>+IF(AND(ISBLANK(I67),ISBLANK(J67)),"Introducir Meta e Resultado",IF(ISBLANK(I67),"Introducir Meta",IF(ISBLANK(J67),"Introducir Resultado",IF(J67&gt;=I67,"Meta Conseguida","Meta Non Conseguida"))))</f>
        <v>Introducir Resultado</v>
      </c>
      <c r="M67" s="506"/>
      <c r="N67" s="507"/>
      <c r="O67" s="90" t="str">
        <f>+IF(AND(ISBLANK(M67),ISBLANK(N67)),"Introducir Meta e Resultado",IF(ISBLANK(M67),"Introducir Meta",IF(ISBLANK(N67),"Introducir Resultado",IF(N67&gt;=M67,"Meta Conseguida","Meta Non Conseguida"))))</f>
        <v>Introducir Meta e Resultado</v>
      </c>
    </row>
    <row r="68" spans="1:15" ht="96.6">
      <c r="A68" s="59" t="s">
        <v>120</v>
      </c>
      <c r="B68" s="93" t="s">
        <v>203</v>
      </c>
      <c r="C68" s="93" t="s">
        <v>162</v>
      </c>
      <c r="D68" s="478" t="s">
        <v>529</v>
      </c>
      <c r="E68" s="506"/>
      <c r="F68" s="507">
        <v>3.375</v>
      </c>
      <c r="G68" s="90" t="str">
        <f>+IF(AND(ISBLANK(E68),ISBLANK(F68)),"Introducir Meta e Resultado",IF(ISBLANK(E68),"Introducir Meta",IF(ISBLANK(F68),"Introducir Resultado",IF(F68&gt;=E68,"Meta Conseguida","Meta Non Conseguida"))))</f>
        <v>Introducir Meta</v>
      </c>
      <c r="H68" s="296"/>
      <c r="I68" s="506">
        <v>3.5</v>
      </c>
      <c r="J68" s="507"/>
      <c r="K68" s="90" t="str">
        <f>+IF(AND(ISBLANK(I68),ISBLANK(J68)),"Introducir Meta e Resultado",IF(ISBLANK(I68),"Introducir Meta",IF(ISBLANK(J68),"Introducir Resultado",IF(J68&gt;=I68,"Meta Conseguida","Meta Non Conseguida"))))</f>
        <v>Introducir Resultado</v>
      </c>
      <c r="M68" s="506"/>
      <c r="N68" s="507"/>
      <c r="O68" s="90" t="str">
        <f>+IF(AND(ISBLANK(M68),ISBLANK(N68)),"Introducir Meta e Resultado",IF(ISBLANK(M68),"Introducir Meta",IF(ISBLANK(N68),"Introducir Resultado",IF(N68&gt;=M68,"Meta Conseguida","Meta Non Conseguida"))))</f>
        <v>Introducir Meta e Resultado</v>
      </c>
    </row>
    <row r="69" spans="1:15" ht="110.4">
      <c r="A69" s="60" t="s">
        <v>121</v>
      </c>
      <c r="B69" s="94" t="s">
        <v>392</v>
      </c>
      <c r="C69" s="94" t="s">
        <v>162</v>
      </c>
      <c r="D69" s="478" t="s">
        <v>530</v>
      </c>
      <c r="E69" s="506"/>
      <c r="F69" s="507">
        <v>3.8333333333333335</v>
      </c>
      <c r="G69" s="90" t="str">
        <f>+IF(AND(ISBLANK(E69),ISBLANK(F69)),"Introducir Meta e Resultado",IF(ISBLANK(E69),"Introducir Meta",IF(ISBLANK(F69),"Introducir Resultado",IF(F69&gt;=E69,"Meta Conseguida","Meta Non Conseguida"))))</f>
        <v>Introducir Meta</v>
      </c>
      <c r="H69" s="296"/>
      <c r="I69" s="506">
        <v>3.5</v>
      </c>
      <c r="J69" s="507"/>
      <c r="K69" s="90" t="str">
        <f>+IF(AND(ISBLANK(I69),ISBLANK(J69)),"Introducir Meta e Resultado",IF(ISBLANK(I69),"Introducir Meta",IF(ISBLANK(J69),"Introducir Resultado",IF(J69&gt;=I69,"Meta Conseguida","Meta Non Conseguida"))))</f>
        <v>Introducir Resultado</v>
      </c>
      <c r="M69" s="506"/>
      <c r="N69" s="507"/>
      <c r="O69" s="90" t="str">
        <f>+IF(AND(ISBLANK(M69),ISBLANK(N69)),"Introducir Meta e Resultado",IF(ISBLANK(M69),"Introducir Meta",IF(ISBLANK(N69),"Introducir Resultado",IF(N69&gt;=M69,"Meta Conseguida","Meta Non Conseguida"))))</f>
        <v>Introducir Meta e Resultado</v>
      </c>
    </row>
    <row r="70" spans="1:15" ht="27.6">
      <c r="A70" s="106" t="s">
        <v>105</v>
      </c>
      <c r="B70" s="107" t="s">
        <v>327</v>
      </c>
      <c r="C70" s="107" t="s">
        <v>29</v>
      </c>
      <c r="D70" s="472" t="s">
        <v>328</v>
      </c>
      <c r="E70" s="411" t="s">
        <v>165</v>
      </c>
      <c r="F70" s="424">
        <v>0</v>
      </c>
      <c r="G70" s="95" t="str">
        <f>+IF(ISBLANK(F70),"Introducir Resultado","Indicador Completado")</f>
        <v>Indicador Completado</v>
      </c>
      <c r="H70" s="3"/>
      <c r="I70" s="411" t="s">
        <v>165</v>
      </c>
      <c r="J70" s="424"/>
      <c r="K70" s="95" t="str">
        <f>+IF(ISBLANK(J70),"Introducir Resultado","Indicador Completado")</f>
        <v>Introducir Resultado</v>
      </c>
      <c r="M70" s="411" t="s">
        <v>165</v>
      </c>
      <c r="N70" s="424"/>
      <c r="O70" s="95" t="str">
        <f>+IF(ISBLANK(N70),"Introducir Resultado","Indicador Completado")</f>
        <v>Introducir Resultado</v>
      </c>
    </row>
    <row r="71" spans="1:15" ht="82.8">
      <c r="A71" s="106" t="s">
        <v>106</v>
      </c>
      <c r="B71" s="107" t="s">
        <v>171</v>
      </c>
      <c r="C71" s="107" t="s">
        <v>31</v>
      </c>
      <c r="D71" s="472" t="s">
        <v>684</v>
      </c>
      <c r="E71" s="425"/>
      <c r="F71" s="424">
        <v>6.5829310417175302</v>
      </c>
      <c r="G71" s="89" t="str">
        <f>+IF(AND(ISBLANK(E71),ISBLANK(F71)),"Introducir Meta e Resultado",IF(ISBLANK(E71),"Introducir Meta",IF(ISBLANK(F71),"Introducir Resultado",IF(F71&gt;=E71,"Meta Conseguida","Meta Non Conseguida"))))</f>
        <v>Introducir Meta</v>
      </c>
      <c r="H71" s="3"/>
      <c r="I71" s="425">
        <v>6.7</v>
      </c>
      <c r="J71" s="424"/>
      <c r="K71" s="89" t="str">
        <f>+IF(AND(ISBLANK(I71),ISBLANK(J71)),"Introducir Meta e Resultado",IF(ISBLANK(I71),"Introducir Meta",IF(ISBLANK(J71),"Introducir Resultado",IF(J71&gt;=I71,"Meta Conseguida","Meta Non Conseguida"))))</f>
        <v>Introducir Resultado</v>
      </c>
      <c r="M71" s="425"/>
      <c r="N71" s="424"/>
      <c r="O71" s="89" t="str">
        <f>+IF(AND(ISBLANK(M71),ISBLANK(N71)),"Introducir Meta e Resultado",IF(ISBLANK(M71),"Introducir Meta",IF(ISBLANK(N71),"Introducir Resultado",IF(N71&gt;=M71,"Meta Conseguida","Meta Non Conseguida"))))</f>
        <v>Introducir Meta e Resultado</v>
      </c>
    </row>
    <row r="72" spans="1:15" ht="27.6">
      <c r="A72" s="106" t="s">
        <v>107</v>
      </c>
      <c r="B72" s="107" t="s">
        <v>227</v>
      </c>
      <c r="C72" s="107" t="s">
        <v>23</v>
      </c>
      <c r="D72" s="472" t="s">
        <v>350</v>
      </c>
      <c r="E72" s="426" t="s">
        <v>165</v>
      </c>
      <c r="F72" s="427">
        <v>1</v>
      </c>
      <c r="G72" s="95" t="str">
        <f>+IF(ISBLANK(F72),"Introducir Resultado","Indicador Completado")</f>
        <v>Indicador Completado</v>
      </c>
      <c r="H72" s="3"/>
      <c r="I72" s="426" t="s">
        <v>165</v>
      </c>
      <c r="J72" s="427"/>
      <c r="K72" s="95" t="str">
        <f>+IF(ISBLANK(J72),"Introducir Resultado","Indicador Completado")</f>
        <v>Introducir Resultado</v>
      </c>
      <c r="M72" s="426" t="s">
        <v>165</v>
      </c>
      <c r="N72" s="427"/>
      <c r="O72" s="95" t="str">
        <f>+IF(ISBLANK(N72),"Introducir Resultado","Indicador Completado")</f>
        <v>Introducir Resultado</v>
      </c>
    </row>
    <row r="73" spans="1:15" ht="55.2">
      <c r="A73" s="106" t="s">
        <v>108</v>
      </c>
      <c r="B73" s="107" t="s">
        <v>285</v>
      </c>
      <c r="C73" s="107" t="s">
        <v>23</v>
      </c>
      <c r="D73" s="472" t="s">
        <v>345</v>
      </c>
      <c r="E73" s="425">
        <v>3.5</v>
      </c>
      <c r="F73" s="424"/>
      <c r="G73" s="95" t="str">
        <f>+IF(AND(ISBLANK(E73),ISBLANK(F73)),"Introducir Meta e Resultado",IF(ISBLANK(E73),"Introducir Meta",IF(ISBLANK(F73),"Introducir Resultado",IF(F73&gt;=E73,"Meta Conseguida","Meta Non Conseguida"))))</f>
        <v>Introducir Resultado</v>
      </c>
      <c r="H73" s="3"/>
      <c r="I73" s="425">
        <v>3.5</v>
      </c>
      <c r="J73" s="424"/>
      <c r="K73" s="95" t="str">
        <f>+IF(AND(ISBLANK(I73),ISBLANK(J73)),"Introducir Meta e Resultado",IF(ISBLANK(I73),"Introducir Meta",IF(ISBLANK(J73),"Introducir Resultado",IF(J73&gt;=I73,"Meta Conseguida","Meta Non Conseguida"))))</f>
        <v>Introducir Resultado</v>
      </c>
      <c r="M73" s="425"/>
      <c r="N73" s="424"/>
      <c r="O73" s="95" t="str">
        <f>+IF(AND(ISBLANK(M73),ISBLANK(N73)),"Introducir Meta e Resultado",IF(ISBLANK(M73),"Introducir Meta",IF(ISBLANK(N73),"Introducir Resultado",IF(N73&gt;=M73,"Meta Conseguida","Meta Non Conseguida"))))</f>
        <v>Introducir Meta e Resultado</v>
      </c>
    </row>
    <row r="74" spans="1:15" ht="82.8">
      <c r="A74" s="106" t="s">
        <v>109</v>
      </c>
      <c r="B74" s="107" t="s">
        <v>204</v>
      </c>
      <c r="C74" s="107" t="s">
        <v>24</v>
      </c>
      <c r="D74" s="472" t="s">
        <v>531</v>
      </c>
      <c r="E74" s="425"/>
      <c r="F74" s="376">
        <v>3.75</v>
      </c>
      <c r="G74" s="89" t="str">
        <f>+IF(AND(ISBLANK(E74),ISBLANK(F74)),"Introducir Meta e Resultado",IF(ISBLANK(E74),"Introducir Meta",IF(ISBLANK(F74),"Introducir Resultado",IF(F74&gt;=E74,"Meta Conseguida","Meta Non Conseguida"))))</f>
        <v>Introducir Meta</v>
      </c>
      <c r="H74" s="3"/>
      <c r="I74" s="534">
        <v>3.5</v>
      </c>
      <c r="J74" s="376"/>
      <c r="K74" s="89" t="str">
        <f>+IF(AND(ISBLANK(I74),ISBLANK(J74)),"Introducir Meta e Resultado",IF(ISBLANK(I74),"Introducir Meta",IF(ISBLANK(J74),"Introducir Resultado",IF(J74&gt;=I74,"Meta Conseguida","Meta Non Conseguida"))))</f>
        <v>Introducir Resultado</v>
      </c>
      <c r="M74" s="425"/>
      <c r="N74" s="376"/>
      <c r="O74" s="89" t="str">
        <f>+IF(AND(ISBLANK(M74),ISBLANK(N74)),"Introducir Meta e Resultado",IF(ISBLANK(M74),"Introducir Meta",IF(ISBLANK(N74),"Introducir Resultado",IF(N74&gt;=M74,"Meta Conseguida","Meta Non Conseguida"))))</f>
        <v>Introducir Meta e Resultado</v>
      </c>
    </row>
    <row r="75" spans="1:15" ht="36">
      <c r="A75" s="105" t="s">
        <v>110</v>
      </c>
      <c r="B75" s="99" t="s">
        <v>346</v>
      </c>
      <c r="C75" s="99" t="s">
        <v>9</v>
      </c>
      <c r="D75" s="477" t="s">
        <v>365</v>
      </c>
      <c r="E75" s="440">
        <f>+COUNTA(E76:E79)</f>
        <v>0</v>
      </c>
      <c r="F75" s="441">
        <f>+COUNTIF(G76:G79,"Meta Conseguida")</f>
        <v>0</v>
      </c>
      <c r="G75" s="92" t="str">
        <f>+IF(F75=0,"Ningunha Meta Alcanzada",IF(F75=E75,"Meta Totalmente Alcanzada",IF(F75&gt;0,"Meta Parcialmente Alcanzada")))</f>
        <v>Ningunha Meta Alcanzada</v>
      </c>
      <c r="H75" s="296"/>
      <c r="I75" s="440">
        <f>+COUNTA(I76:I79)</f>
        <v>4</v>
      </c>
      <c r="J75" s="441">
        <f>+COUNTIF(K76:K79,"Meta Conseguida")</f>
        <v>0</v>
      </c>
      <c r="K75" s="92" t="str">
        <f>+IF(J75=0,"Ningunha Meta Alcanzada",IF(J75=I75,"Meta Totalmente Alcanzada",IF(J75&gt;0,"Meta Parcialmente Alcanzada")))</f>
        <v>Ningunha Meta Alcanzada</v>
      </c>
      <c r="M75" s="440">
        <f>+COUNTA(M76:M79)</f>
        <v>0</v>
      </c>
      <c r="N75" s="441">
        <f>+COUNTIF(O76:O79,"Meta Conseguida")</f>
        <v>0</v>
      </c>
      <c r="O75" s="92" t="str">
        <f>+IF(N75=0,"Ningunha Meta Alcanzada",IF(N75=M75,"Meta Totalmente Alcanzada",IF(N75&gt;0,"Meta Parcialmente Alcanzada")))</f>
        <v>Ningunha Meta Alcanzada</v>
      </c>
    </row>
    <row r="76" spans="1:15" ht="82.8">
      <c r="A76" s="59" t="s">
        <v>138</v>
      </c>
      <c r="B76" s="93" t="s">
        <v>209</v>
      </c>
      <c r="C76" s="68" t="s">
        <v>9</v>
      </c>
      <c r="D76" s="478" t="s">
        <v>532</v>
      </c>
      <c r="E76" s="506"/>
      <c r="F76" s="507">
        <v>3</v>
      </c>
      <c r="G76" s="90" t="str">
        <f t="shared" ref="G76:G81" si="2">+IF(AND(ISBLANK(E76),ISBLANK(F76)),"Introducir Meta e Resultado",IF(ISBLANK(E76),"Introducir Meta",IF(ISBLANK(F76),"Introducir Resultado",IF(F76&gt;=E76,"Meta Conseguida","Meta Non Conseguida"))))</f>
        <v>Introducir Meta</v>
      </c>
      <c r="H76" s="296"/>
      <c r="I76" s="506">
        <v>3.5</v>
      </c>
      <c r="J76" s="507"/>
      <c r="K76" s="90" t="str">
        <f t="shared" ref="K76:K81" si="3">+IF(AND(ISBLANK(I76),ISBLANK(J76)),"Introducir Meta e Resultado",IF(ISBLANK(I76),"Introducir Meta",IF(ISBLANK(J76),"Introducir Resultado",IF(J76&gt;=I76,"Meta Conseguida","Meta Non Conseguida"))))</f>
        <v>Introducir Resultado</v>
      </c>
      <c r="M76" s="506"/>
      <c r="N76" s="507"/>
      <c r="O76" s="90" t="str">
        <f t="shared" ref="O76:O81" si="4">+IF(AND(ISBLANK(M76),ISBLANK(N76)),"Introducir Meta e Resultado",IF(ISBLANK(M76),"Introducir Meta",IF(ISBLANK(N76),"Introducir Resultado",IF(N76&gt;=M76,"Meta Conseguida","Meta Non Conseguida"))))</f>
        <v>Introducir Meta e Resultado</v>
      </c>
    </row>
    <row r="77" spans="1:15" ht="82.8">
      <c r="A77" s="59" t="s">
        <v>139</v>
      </c>
      <c r="B77" s="93" t="s">
        <v>210</v>
      </c>
      <c r="C77" s="68" t="s">
        <v>9</v>
      </c>
      <c r="D77" s="478" t="s">
        <v>533</v>
      </c>
      <c r="E77" s="506"/>
      <c r="F77" s="507">
        <v>4.083333333333333</v>
      </c>
      <c r="G77" s="90" t="str">
        <f t="shared" si="2"/>
        <v>Introducir Meta</v>
      </c>
      <c r="H77" s="296"/>
      <c r="I77" s="506">
        <v>4</v>
      </c>
      <c r="J77" s="507"/>
      <c r="K77" s="90" t="str">
        <f t="shared" si="3"/>
        <v>Introducir Resultado</v>
      </c>
      <c r="M77" s="506"/>
      <c r="N77" s="507"/>
      <c r="O77" s="90" t="str">
        <f t="shared" si="4"/>
        <v>Introducir Meta e Resultado</v>
      </c>
    </row>
    <row r="78" spans="1:15" ht="82.8">
      <c r="A78" s="59" t="s">
        <v>163</v>
      </c>
      <c r="B78" s="93" t="s">
        <v>211</v>
      </c>
      <c r="C78" s="68" t="s">
        <v>9</v>
      </c>
      <c r="D78" s="478" t="s">
        <v>534</v>
      </c>
      <c r="E78" s="506"/>
      <c r="F78" s="507">
        <v>3.7142857142857144</v>
      </c>
      <c r="G78" s="90" t="str">
        <f t="shared" si="2"/>
        <v>Introducir Meta</v>
      </c>
      <c r="H78" s="296"/>
      <c r="I78" s="506">
        <v>3.5</v>
      </c>
      <c r="J78" s="507"/>
      <c r="K78" s="90" t="str">
        <f t="shared" si="3"/>
        <v>Introducir Resultado</v>
      </c>
      <c r="M78" s="506"/>
      <c r="N78" s="507"/>
      <c r="O78" s="90" t="str">
        <f t="shared" si="4"/>
        <v>Introducir Meta e Resultado</v>
      </c>
    </row>
    <row r="79" spans="1:15" ht="82.8">
      <c r="A79" s="60" t="s">
        <v>164</v>
      </c>
      <c r="B79" s="94" t="s">
        <v>393</v>
      </c>
      <c r="C79" s="67" t="s">
        <v>9</v>
      </c>
      <c r="D79" s="478" t="s">
        <v>535</v>
      </c>
      <c r="E79" s="512"/>
      <c r="F79" s="510">
        <v>3.25</v>
      </c>
      <c r="G79" s="91" t="str">
        <f t="shared" si="2"/>
        <v>Introducir Meta</v>
      </c>
      <c r="H79" s="296"/>
      <c r="I79" s="512">
        <v>3.5</v>
      </c>
      <c r="J79" s="510"/>
      <c r="K79" s="91" t="str">
        <f t="shared" si="3"/>
        <v>Introducir Resultado</v>
      </c>
      <c r="M79" s="512"/>
      <c r="N79" s="510"/>
      <c r="O79" s="91" t="str">
        <f t="shared" si="4"/>
        <v>Introducir Meta e Resultado</v>
      </c>
    </row>
    <row r="80" spans="1:15" ht="55.2">
      <c r="A80" s="106" t="s">
        <v>124</v>
      </c>
      <c r="B80" s="107" t="s">
        <v>128</v>
      </c>
      <c r="C80" s="107" t="s">
        <v>140</v>
      </c>
      <c r="D80" s="480" t="s">
        <v>347</v>
      </c>
      <c r="E80" s="428"/>
      <c r="F80" s="365"/>
      <c r="G80" s="95" t="str">
        <f t="shared" si="2"/>
        <v>Introducir Meta e Resultado</v>
      </c>
      <c r="H80" s="3"/>
      <c r="I80" s="428">
        <v>0.8</v>
      </c>
      <c r="J80" s="365"/>
      <c r="K80" s="95" t="str">
        <f t="shared" si="3"/>
        <v>Introducir Resultado</v>
      </c>
      <c r="M80" s="428"/>
      <c r="N80" s="365"/>
      <c r="O80" s="95" t="str">
        <f t="shared" si="4"/>
        <v>Introducir Meta e Resultado</v>
      </c>
    </row>
    <row r="81" spans="1:15" ht="82.8">
      <c r="A81" s="106" t="s">
        <v>125</v>
      </c>
      <c r="B81" s="107" t="s">
        <v>52</v>
      </c>
      <c r="C81" s="107" t="s">
        <v>7</v>
      </c>
      <c r="D81" s="472" t="s">
        <v>536</v>
      </c>
      <c r="E81" s="425"/>
      <c r="F81" s="376">
        <v>3.7</v>
      </c>
      <c r="G81" s="89" t="str">
        <f t="shared" si="2"/>
        <v>Introducir Meta</v>
      </c>
      <c r="H81" s="3"/>
      <c r="I81" s="425">
        <v>3.8</v>
      </c>
      <c r="J81" s="376"/>
      <c r="K81" s="89" t="str">
        <f t="shared" si="3"/>
        <v>Introducir Resultado</v>
      </c>
      <c r="M81" s="425"/>
      <c r="N81" s="376"/>
      <c r="O81" s="89" t="str">
        <f t="shared" si="4"/>
        <v>Introducir Meta e Resultado</v>
      </c>
    </row>
    <row r="82" spans="1:15" ht="36">
      <c r="A82" s="105" t="s">
        <v>153</v>
      </c>
      <c r="B82" s="99" t="s">
        <v>286</v>
      </c>
      <c r="C82" s="99" t="s">
        <v>11</v>
      </c>
      <c r="D82" s="477" t="s">
        <v>366</v>
      </c>
      <c r="E82" s="442">
        <f>+COUNTA(E83:E86)</f>
        <v>2</v>
      </c>
      <c r="F82" s="441">
        <f>+COUNTIF(G83:G86,"Meta Conseguida")</f>
        <v>1</v>
      </c>
      <c r="G82" s="92" t="str">
        <f>+IF(F82=0,"Ningunha Meta Alcanzada",IF(F82=E82,"Meta Totalmente Alcanzada",IF(F82&gt;0,"Meta Parcialmente Alcanzada")))</f>
        <v>Meta Parcialmente Alcanzada</v>
      </c>
      <c r="H82" s="296"/>
      <c r="I82" s="442">
        <f>+COUNTA(I83:I86)</f>
        <v>4</v>
      </c>
      <c r="J82" s="441">
        <f>+COUNTIF(K83:K86,"Meta Conseguida")</f>
        <v>0</v>
      </c>
      <c r="K82" s="92" t="str">
        <f>+IF(J82=0,"Ningunha Meta Alcanzada",IF(J82=I82,"Meta Totalmente Alcanzada",IF(J82&gt;0,"Meta Parcialmente Alcanzada")))</f>
        <v>Ningunha Meta Alcanzada</v>
      </c>
      <c r="M82" s="442">
        <f>+COUNTA(M83:M86)</f>
        <v>0</v>
      </c>
      <c r="N82" s="441">
        <f>+COUNTIF(O83:O86,"Meta Conseguida")</f>
        <v>0</v>
      </c>
      <c r="O82" s="92" t="str">
        <f>+IF(N82=0,"Ningunha Meta Alcanzada",IF(N82=M82,"Meta Totalmente Alcanzada",IF(N82&gt;0,"Meta Parcialmente Alcanzada")))</f>
        <v>Ningunha Meta Alcanzada</v>
      </c>
    </row>
    <row r="83" spans="1:15" ht="82.8">
      <c r="A83" s="59" t="s">
        <v>287</v>
      </c>
      <c r="B83" s="93" t="s">
        <v>288</v>
      </c>
      <c r="C83" s="93" t="s">
        <v>11</v>
      </c>
      <c r="D83" s="478" t="s">
        <v>537</v>
      </c>
      <c r="E83" s="506">
        <v>3</v>
      </c>
      <c r="F83" s="507">
        <v>2.7222222222222223</v>
      </c>
      <c r="G83" s="90" t="str">
        <f>+IF(AND(ISBLANK(E83),ISBLANK(F83)),"Introducir Meta e Resultado",IF(ISBLANK(E83),"Introducir Meta",IF(ISBLANK(F83),"Introducir Resultado",IF(F83&gt;=E83,"Meta Conseguida","Meta Non Conseguida"))))</f>
        <v>Meta Non Conseguida</v>
      </c>
      <c r="H83" s="296"/>
      <c r="I83" s="506">
        <v>3</v>
      </c>
      <c r="J83" s="507"/>
      <c r="K83" s="90" t="str">
        <f>+IF(AND(ISBLANK(I83),ISBLANK(J83)),"Introducir Meta e Resultado",IF(ISBLANK(I83),"Introducir Meta",IF(ISBLANK(J83),"Introducir Resultado",IF(J83&gt;=I83,"Meta Conseguida","Meta Non Conseguida"))))</f>
        <v>Introducir Resultado</v>
      </c>
      <c r="M83" s="506"/>
      <c r="N83" s="507"/>
      <c r="O83" s="90" t="str">
        <f>+IF(AND(ISBLANK(M83),ISBLANK(N83)),"Introducir Meta e Resultado",IF(ISBLANK(M83),"Introducir Meta",IF(ISBLANK(N83),"Introducir Resultado",IF(N83&gt;=M83,"Meta Conseguida","Meta Non Conseguida"))))</f>
        <v>Introducir Meta e Resultado</v>
      </c>
    </row>
    <row r="84" spans="1:15" ht="82.8">
      <c r="A84" s="59" t="s">
        <v>289</v>
      </c>
      <c r="B84" s="93" t="s">
        <v>290</v>
      </c>
      <c r="C84" s="93" t="s">
        <v>11</v>
      </c>
      <c r="D84" s="478" t="s">
        <v>538</v>
      </c>
      <c r="E84" s="506">
        <v>3</v>
      </c>
      <c r="F84" s="507">
        <v>4.4428571428571431</v>
      </c>
      <c r="G84" s="90" t="str">
        <f>+IF(AND(ISBLANK(E84),ISBLANK(F84)),"Introducir Meta e Resultado",IF(ISBLANK(E84),"Introducir Meta",IF(ISBLANK(F84),"Introducir Resultado",IF(F84&gt;=E84,"Meta Conseguida","Meta Non Conseguida"))))</f>
        <v>Meta Conseguida</v>
      </c>
      <c r="H84" s="296"/>
      <c r="I84" s="506">
        <v>3</v>
      </c>
      <c r="J84" s="507"/>
      <c r="K84" s="90" t="str">
        <f>+IF(AND(ISBLANK(I84),ISBLANK(J84)),"Introducir Meta e Resultado",IF(ISBLANK(I84),"Introducir Meta",IF(ISBLANK(J84),"Introducir Resultado",IF(J84&gt;=I84,"Meta Conseguida","Meta Non Conseguida"))))</f>
        <v>Introducir Resultado</v>
      </c>
      <c r="M84" s="506"/>
      <c r="N84" s="507"/>
      <c r="O84" s="90" t="str">
        <f>+IF(AND(ISBLANK(M84),ISBLANK(N84)),"Introducir Meta e Resultado",IF(ISBLANK(M84),"Introducir Meta",IF(ISBLANK(N84),"Introducir Resultado",IF(N84&gt;=M84,"Meta Conseguida","Meta Non Conseguida"))))</f>
        <v>Introducir Meta e Resultado</v>
      </c>
    </row>
    <row r="85" spans="1:15" ht="96.6">
      <c r="A85" s="59" t="s">
        <v>292</v>
      </c>
      <c r="B85" s="93" t="s">
        <v>291</v>
      </c>
      <c r="C85" s="93" t="s">
        <v>11</v>
      </c>
      <c r="D85" s="478" t="s">
        <v>539</v>
      </c>
      <c r="E85" s="506"/>
      <c r="F85" s="507">
        <v>3</v>
      </c>
      <c r="G85" s="90" t="str">
        <f>+IF(AND(ISBLANK(E85),ISBLANK(F85)),"Introducir Meta e Resultado",IF(ISBLANK(E85),"Introducir Meta",IF(ISBLANK(F85),"Introducir Resultado",IF(F85&gt;=E85,"Meta Conseguida","Meta Non Conseguida"))))</f>
        <v>Introducir Meta</v>
      </c>
      <c r="H85" s="296"/>
      <c r="I85" s="506">
        <v>3.5</v>
      </c>
      <c r="J85" s="507"/>
      <c r="K85" s="90" t="str">
        <f>+IF(AND(ISBLANK(I85),ISBLANK(J85)),"Introducir Meta e Resultado",IF(ISBLANK(I85),"Introducir Meta",IF(ISBLANK(J85),"Introducir Resultado",IF(J85&gt;=I85,"Meta Conseguida","Meta Non Conseguida"))))</f>
        <v>Introducir Resultado</v>
      </c>
      <c r="M85" s="506"/>
      <c r="N85" s="507"/>
      <c r="O85" s="90" t="str">
        <f>+IF(AND(ISBLANK(M85),ISBLANK(N85)),"Introducir Meta e Resultado",IF(ISBLANK(M85),"Introducir Meta",IF(ISBLANK(N85),"Introducir Resultado",IF(N85&gt;=M85,"Meta Conseguida","Meta Non Conseguida"))))</f>
        <v>Introducir Meta e Resultado</v>
      </c>
    </row>
    <row r="86" spans="1:15" ht="96.6">
      <c r="A86" s="60" t="s">
        <v>292</v>
      </c>
      <c r="B86" s="93" t="s">
        <v>394</v>
      </c>
      <c r="C86" s="94" t="s">
        <v>11</v>
      </c>
      <c r="D86" s="478" t="s">
        <v>540</v>
      </c>
      <c r="E86" s="506"/>
      <c r="F86" s="507">
        <v>3.5</v>
      </c>
      <c r="G86" s="90" t="str">
        <f>+IF(AND(ISBLANK(E86),ISBLANK(F86)),"Introducir Meta e Resultado",IF(ISBLANK(E86),"Introducir Meta",IF(ISBLANK(F86),"Introducir Resultado",IF(F86&gt;=E86,"Meta Conseguida","Meta Non Conseguida"))))</f>
        <v>Introducir Meta</v>
      </c>
      <c r="H86" s="296"/>
      <c r="I86" s="506">
        <v>3.5</v>
      </c>
      <c r="J86" s="507"/>
      <c r="K86" s="90" t="str">
        <f>+IF(AND(ISBLANK(I86),ISBLANK(J86)),"Introducir Meta e Resultado",IF(ISBLANK(I86),"Introducir Meta",IF(ISBLANK(J86),"Introducir Resultado",IF(J86&gt;=I86,"Meta Conseguida","Meta Non Conseguida"))))</f>
        <v>Introducir Resultado</v>
      </c>
      <c r="M86" s="506"/>
      <c r="N86" s="507"/>
      <c r="O86" s="90" t="str">
        <f>+IF(AND(ISBLANK(M86),ISBLANK(N86)),"Introducir Meta e Resultado",IF(ISBLANK(M86),"Introducir Meta",IF(ISBLANK(N86),"Introducir Resultado",IF(N86&gt;=M86,"Meta Conseguida","Meta Non Conseguida"))))</f>
        <v>Introducir Meta e Resultado</v>
      </c>
    </row>
    <row r="87" spans="1:15" ht="69">
      <c r="A87" s="108" t="s">
        <v>154</v>
      </c>
      <c r="B87" s="109" t="s">
        <v>212</v>
      </c>
      <c r="C87" s="109" t="s">
        <v>321</v>
      </c>
      <c r="D87" s="481" t="s">
        <v>541</v>
      </c>
      <c r="E87" s="429" t="s">
        <v>165</v>
      </c>
      <c r="F87" s="430" t="s">
        <v>165</v>
      </c>
      <c r="G87" s="95" t="str">
        <f>+IF(ISBLANK(F87),"Introducir Resultado","Indicador Completado")</f>
        <v>Indicador Completado</v>
      </c>
      <c r="H87" s="3"/>
      <c r="I87" s="429" t="s">
        <v>165</v>
      </c>
      <c r="J87" s="430"/>
      <c r="K87" s="95" t="str">
        <f>+IF(ISBLANK(J87),"Introducir Resultado","Indicador Completado")</f>
        <v>Introducir Resultado</v>
      </c>
      <c r="M87" s="429" t="s">
        <v>165</v>
      </c>
      <c r="N87" s="430"/>
      <c r="O87" s="95" t="str">
        <f>+IF(ISBLANK(N87),"Introducir Resultado","Indicador Completado")</f>
        <v>Introducir Resultado</v>
      </c>
    </row>
    <row r="88" spans="1:15" ht="69">
      <c r="A88" s="108" t="s">
        <v>294</v>
      </c>
      <c r="B88" s="109" t="s">
        <v>155</v>
      </c>
      <c r="C88" s="109" t="s">
        <v>7</v>
      </c>
      <c r="D88" s="481" t="s">
        <v>542</v>
      </c>
      <c r="E88" s="429" t="s">
        <v>165</v>
      </c>
      <c r="F88" s="430" t="s">
        <v>165</v>
      </c>
      <c r="G88" s="95" t="str">
        <f>+IF(ISBLANK(F88),"Introducir Resultado","Indicador Completado")</f>
        <v>Indicador Completado</v>
      </c>
      <c r="H88" s="3"/>
      <c r="I88" s="429" t="s">
        <v>165</v>
      </c>
      <c r="J88" s="430"/>
      <c r="K88" s="95" t="str">
        <f>+IF(ISBLANK(J88),"Introducir Resultado","Indicador Completado")</f>
        <v>Introducir Resultado</v>
      </c>
      <c r="M88" s="429" t="s">
        <v>165</v>
      </c>
      <c r="N88" s="430"/>
      <c r="O88" s="95" t="str">
        <f>+IF(ISBLANK(N88),"Introducir Resultado","Indicador Completado")</f>
        <v>Introducir Resultado</v>
      </c>
    </row>
    <row r="89" spans="1:15" s="53" customFormat="1" ht="18.75" customHeight="1" thickBot="1">
      <c r="A89" s="294"/>
      <c r="B89" s="295"/>
      <c r="C89" s="295"/>
      <c r="D89" s="482"/>
      <c r="E89" s="415"/>
      <c r="F89" s="431"/>
      <c r="G89" s="28"/>
      <c r="H89" s="2"/>
      <c r="I89" s="415"/>
      <c r="J89" s="431"/>
      <c r="K89" s="28"/>
      <c r="L89" s="2"/>
      <c r="M89" s="415"/>
      <c r="N89" s="431"/>
      <c r="O89" s="28"/>
    </row>
    <row r="90" spans="1:15" ht="18.75" customHeight="1" thickBot="1">
      <c r="A90" s="41" t="s">
        <v>26</v>
      </c>
      <c r="B90" s="42"/>
      <c r="C90" s="42"/>
      <c r="D90" s="483"/>
      <c r="E90" s="432"/>
      <c r="F90" s="432"/>
      <c r="G90" s="44"/>
      <c r="H90" s="53"/>
      <c r="I90" s="432"/>
      <c r="J90" s="432"/>
      <c r="K90" s="44"/>
      <c r="L90" s="53"/>
      <c r="M90" s="432"/>
      <c r="N90" s="432"/>
      <c r="O90" s="44"/>
    </row>
    <row r="91" spans="1:15" ht="24.9" customHeight="1">
      <c r="A91" s="97"/>
      <c r="B91" s="176"/>
      <c r="C91" s="176"/>
      <c r="D91" s="455"/>
      <c r="E91" s="415"/>
      <c r="F91" s="415"/>
      <c r="G91" s="28"/>
      <c r="I91" s="415"/>
      <c r="J91" s="415"/>
      <c r="K91" s="28"/>
      <c r="M91" s="415"/>
      <c r="N91" s="415"/>
      <c r="O91" s="28"/>
    </row>
    <row r="92" spans="1:15" ht="24.9" customHeight="1">
      <c r="A92" s="105" t="s">
        <v>126</v>
      </c>
      <c r="B92" s="99" t="s">
        <v>395</v>
      </c>
      <c r="C92" s="99" t="s">
        <v>34</v>
      </c>
      <c r="D92" s="484" t="s">
        <v>367</v>
      </c>
      <c r="E92" s="387">
        <f>+COUNTA(G93:G102)-COUNTIF(G93:G102,"Non hai indicador")-COUNTIF(G93:G102,"Introducir Meta e Resultado")</f>
        <v>0</v>
      </c>
      <c r="F92" s="388">
        <f>+COUNTIF(G93:G102,"Meta Conseguida")</f>
        <v>0</v>
      </c>
      <c r="G92" s="92" t="str">
        <f>+IF(F92=0,"Ningunha Meta Alcanzada",IF(F92=E92,"Meta Totalmente Alcanzada",IF(F92&gt;0,"Meta Parcialmente Alcanzada")))</f>
        <v>Ningunha Meta Alcanzada</v>
      </c>
      <c r="I92" s="387">
        <f>+COUNTA(K93:K102)-COUNTIF(K93:K102,"Non hai indicador")-COUNTIF(K93:K102,"Introducir Meta e Resultado")</f>
        <v>0</v>
      </c>
      <c r="J92" s="388">
        <f>+COUNTIF(K93:K102,"Meta Conseguida")</f>
        <v>0</v>
      </c>
      <c r="K92" s="92" t="str">
        <f>+IF(J92=0,"Ningunha Meta Alcanzada",IF(J92=I92,"Meta Totalmente Alcanzada",IF(J92&gt;0,"Meta Parcialmente Alcanzada")))</f>
        <v>Ningunha Meta Alcanzada</v>
      </c>
      <c r="M92" s="387">
        <f>+COUNTA(O93:O102)-COUNTIF(O93:O102,"Non hai indicador")-COUNTIF(O93:O102,"Introducir Meta e Resultado")</f>
        <v>0</v>
      </c>
      <c r="N92" s="388">
        <f>+COUNTIF(O93:O102,"Meta Conseguida")</f>
        <v>0</v>
      </c>
      <c r="O92" s="92" t="str">
        <f>+IF(N92=0,"Ningunha Meta Alcanzada",IF(N92=M92,"Meta Totalmente Alcanzada",IF(N92&gt;0,"Meta Parcialmente Alcanzada")))</f>
        <v>Ningunha Meta Alcanzada</v>
      </c>
    </row>
    <row r="93" spans="1:15" ht="24.9" customHeight="1">
      <c r="A93" s="59" t="s">
        <v>456</v>
      </c>
      <c r="B93" s="93" t="s">
        <v>457</v>
      </c>
      <c r="C93" s="68" t="s">
        <v>34</v>
      </c>
      <c r="D93" s="461" t="s">
        <v>348</v>
      </c>
      <c r="E93" s="380"/>
      <c r="F93" s="381"/>
      <c r="G93" s="90" t="str">
        <f t="shared" ref="G93:G102" si="5">+IF(AND(ISBLANK(E93),ISBLANK(F93)),"Introducir Meta e Resultado",IF(ISBLANK(E93),"Introducir Meta",IF(ISBLANK(F93),"Introducir Resultado",IF(F93&gt;=E93,"Meta Conseguida","Meta Non Conseguida"))))</f>
        <v>Introducir Meta e Resultado</v>
      </c>
      <c r="I93" s="380"/>
      <c r="J93" s="381"/>
      <c r="K93" s="90" t="str">
        <f t="shared" ref="K93:K102" si="6">+IF(AND(ISBLANK(I93),ISBLANK(J93)),"Introducir Meta e Resultado",IF(ISBLANK(I93),"Introducir Meta",IF(ISBLANK(J93),"Introducir Resultado",IF(J93&gt;=I93,"Meta Conseguida","Meta Non Conseguida"))))</f>
        <v>Introducir Meta e Resultado</v>
      </c>
      <c r="M93" s="380"/>
      <c r="N93" s="381"/>
      <c r="O93" s="90" t="str">
        <f t="shared" ref="O93:O102" si="7">+IF(AND(ISBLANK(M93),ISBLANK(N93)),"Introducir Meta e Resultado",IF(ISBLANK(M93),"Introducir Meta",IF(ISBLANK(N93),"Introducir Resultado",IF(N93&gt;=M93,"Meta Conseguida","Meta Non Conseguida"))))</f>
        <v>Introducir Meta e Resultado</v>
      </c>
    </row>
    <row r="94" spans="1:15" ht="24.9" customHeight="1">
      <c r="A94" s="59" t="s">
        <v>458</v>
      </c>
      <c r="B94" s="93" t="s">
        <v>459</v>
      </c>
      <c r="C94" s="68" t="s">
        <v>34</v>
      </c>
      <c r="D94" s="461" t="s">
        <v>349</v>
      </c>
      <c r="E94" s="380"/>
      <c r="F94" s="381"/>
      <c r="G94" s="90" t="str">
        <f t="shared" si="5"/>
        <v>Introducir Meta e Resultado</v>
      </c>
      <c r="I94" s="380"/>
      <c r="J94" s="381"/>
      <c r="K94" s="90" t="str">
        <f t="shared" si="6"/>
        <v>Introducir Meta e Resultado</v>
      </c>
      <c r="M94" s="380"/>
      <c r="N94" s="381"/>
      <c r="O94" s="90" t="str">
        <f t="shared" si="7"/>
        <v>Introducir Meta e Resultado</v>
      </c>
    </row>
    <row r="95" spans="1:15" ht="24.9" customHeight="1">
      <c r="A95" s="59" t="s">
        <v>460</v>
      </c>
      <c r="B95" s="93" t="s">
        <v>461</v>
      </c>
      <c r="C95" s="68" t="s">
        <v>34</v>
      </c>
      <c r="D95" s="461" t="s">
        <v>349</v>
      </c>
      <c r="E95" s="380"/>
      <c r="F95" s="381"/>
      <c r="G95" s="90" t="str">
        <f t="shared" si="5"/>
        <v>Introducir Meta e Resultado</v>
      </c>
      <c r="I95" s="380"/>
      <c r="J95" s="381"/>
      <c r="K95" s="90" t="str">
        <f t="shared" si="6"/>
        <v>Introducir Meta e Resultado</v>
      </c>
      <c r="M95" s="380"/>
      <c r="N95" s="381"/>
      <c r="O95" s="90" t="str">
        <f t="shared" si="7"/>
        <v>Introducir Meta e Resultado</v>
      </c>
    </row>
    <row r="96" spans="1:15" ht="24.9" customHeight="1">
      <c r="A96" s="59" t="s">
        <v>462</v>
      </c>
      <c r="B96" s="93" t="s">
        <v>463</v>
      </c>
      <c r="C96" s="68" t="s">
        <v>34</v>
      </c>
      <c r="D96" s="461" t="s">
        <v>349</v>
      </c>
      <c r="E96" s="382"/>
      <c r="F96" s="381"/>
      <c r="G96" s="90" t="str">
        <f t="shared" si="5"/>
        <v>Introducir Meta e Resultado</v>
      </c>
      <c r="I96" s="382"/>
      <c r="J96" s="381"/>
      <c r="K96" s="90" t="str">
        <f t="shared" si="6"/>
        <v>Introducir Meta e Resultado</v>
      </c>
      <c r="M96" s="382"/>
      <c r="N96" s="381"/>
      <c r="O96" s="90" t="str">
        <f t="shared" si="7"/>
        <v>Introducir Meta e Resultado</v>
      </c>
    </row>
    <row r="97" spans="1:15" ht="24.9" customHeight="1">
      <c r="A97" s="59" t="s">
        <v>464</v>
      </c>
      <c r="B97" s="93" t="s">
        <v>465</v>
      </c>
      <c r="C97" s="68" t="s">
        <v>34</v>
      </c>
      <c r="D97" s="461" t="s">
        <v>349</v>
      </c>
      <c r="E97" s="380"/>
      <c r="F97" s="381"/>
      <c r="G97" s="90" t="str">
        <f t="shared" si="5"/>
        <v>Introducir Meta e Resultado</v>
      </c>
      <c r="I97" s="380"/>
      <c r="J97" s="381"/>
      <c r="K97" s="90" t="str">
        <f t="shared" si="6"/>
        <v>Introducir Meta e Resultado</v>
      </c>
      <c r="M97" s="380"/>
      <c r="N97" s="381"/>
      <c r="O97" s="90" t="str">
        <f t="shared" si="7"/>
        <v>Introducir Meta e Resultado</v>
      </c>
    </row>
    <row r="98" spans="1:15" ht="24.9" customHeight="1">
      <c r="A98" s="59" t="s">
        <v>466</v>
      </c>
      <c r="B98" s="93" t="s">
        <v>467</v>
      </c>
      <c r="C98" s="68" t="s">
        <v>34</v>
      </c>
      <c r="D98" s="461" t="s">
        <v>349</v>
      </c>
      <c r="E98" s="380"/>
      <c r="F98" s="381"/>
      <c r="G98" s="90" t="str">
        <f t="shared" si="5"/>
        <v>Introducir Meta e Resultado</v>
      </c>
      <c r="I98" s="380"/>
      <c r="J98" s="381"/>
      <c r="K98" s="90" t="str">
        <f t="shared" si="6"/>
        <v>Introducir Meta e Resultado</v>
      </c>
      <c r="M98" s="380"/>
      <c r="N98" s="381"/>
      <c r="O98" s="90" t="str">
        <f t="shared" si="7"/>
        <v>Introducir Meta e Resultado</v>
      </c>
    </row>
    <row r="99" spans="1:15" ht="24.9" customHeight="1">
      <c r="A99" s="59" t="s">
        <v>468</v>
      </c>
      <c r="B99" s="93" t="s">
        <v>469</v>
      </c>
      <c r="C99" s="68" t="s">
        <v>34</v>
      </c>
      <c r="D99" s="461" t="s">
        <v>349</v>
      </c>
      <c r="E99" s="380"/>
      <c r="F99" s="381"/>
      <c r="G99" s="90" t="str">
        <f t="shared" si="5"/>
        <v>Introducir Meta e Resultado</v>
      </c>
      <c r="I99" s="380"/>
      <c r="J99" s="381"/>
      <c r="K99" s="90" t="str">
        <f t="shared" si="6"/>
        <v>Introducir Meta e Resultado</v>
      </c>
      <c r="M99" s="380"/>
      <c r="N99" s="381"/>
      <c r="O99" s="90" t="str">
        <f t="shared" si="7"/>
        <v>Introducir Meta e Resultado</v>
      </c>
    </row>
    <row r="100" spans="1:15" ht="24.9" customHeight="1">
      <c r="A100" s="59" t="s">
        <v>470</v>
      </c>
      <c r="B100" s="93" t="s">
        <v>471</v>
      </c>
      <c r="C100" s="68" t="s">
        <v>34</v>
      </c>
      <c r="D100" s="461" t="s">
        <v>349</v>
      </c>
      <c r="E100" s="380"/>
      <c r="F100" s="381"/>
      <c r="G100" s="90" t="str">
        <f t="shared" si="5"/>
        <v>Introducir Meta e Resultado</v>
      </c>
      <c r="I100" s="380"/>
      <c r="J100" s="381"/>
      <c r="K100" s="90" t="str">
        <f t="shared" si="6"/>
        <v>Introducir Meta e Resultado</v>
      </c>
      <c r="M100" s="380"/>
      <c r="N100" s="381"/>
      <c r="O100" s="90" t="str">
        <f t="shared" si="7"/>
        <v>Introducir Meta e Resultado</v>
      </c>
    </row>
    <row r="101" spans="1:15" ht="24.9" customHeight="1">
      <c r="A101" s="59" t="s">
        <v>472</v>
      </c>
      <c r="B101" s="93" t="s">
        <v>473</v>
      </c>
      <c r="C101" s="68" t="s">
        <v>34</v>
      </c>
      <c r="D101" s="461" t="s">
        <v>349</v>
      </c>
      <c r="E101" s="380"/>
      <c r="F101" s="381"/>
      <c r="G101" s="90" t="str">
        <f t="shared" si="5"/>
        <v>Introducir Meta e Resultado</v>
      </c>
      <c r="I101" s="380"/>
      <c r="J101" s="381"/>
      <c r="K101" s="90" t="str">
        <f t="shared" si="6"/>
        <v>Introducir Meta e Resultado</v>
      </c>
      <c r="M101" s="380"/>
      <c r="N101" s="381"/>
      <c r="O101" s="90" t="str">
        <f t="shared" si="7"/>
        <v>Introducir Meta e Resultado</v>
      </c>
    </row>
    <row r="102" spans="1:15" ht="31.2">
      <c r="A102" s="60" t="s">
        <v>474</v>
      </c>
      <c r="B102" s="94" t="s">
        <v>475</v>
      </c>
      <c r="C102" s="67" t="s">
        <v>34</v>
      </c>
      <c r="D102" s="462" t="s">
        <v>349</v>
      </c>
      <c r="E102" s="383"/>
      <c r="F102" s="384"/>
      <c r="G102" s="91" t="str">
        <f t="shared" si="5"/>
        <v>Introducir Meta e Resultado</v>
      </c>
      <c r="I102" s="383"/>
      <c r="J102" s="384"/>
      <c r="K102" s="91" t="str">
        <f t="shared" si="6"/>
        <v>Introducir Meta e Resultado</v>
      </c>
      <c r="M102" s="383"/>
      <c r="N102" s="384"/>
      <c r="O102" s="91" t="str">
        <f t="shared" si="7"/>
        <v>Introducir Meta e Resultado</v>
      </c>
    </row>
    <row r="103" spans="1:15">
      <c r="F103" s="202"/>
    </row>
    <row r="104" spans="1:15">
      <c r="F104" s="202"/>
    </row>
    <row r="105" spans="1:15">
      <c r="F105" s="202"/>
    </row>
  </sheetData>
  <sheetProtection formatCells="0" formatColumns="0" formatRows="0" autoFilter="0"/>
  <autoFilter ref="A5:C99"/>
  <mergeCells count="6">
    <mergeCell ref="M4:O4"/>
    <mergeCell ref="A2:G2"/>
    <mergeCell ref="A4:B4"/>
    <mergeCell ref="E4:G4"/>
    <mergeCell ref="C4:D4"/>
    <mergeCell ref="I4:K4"/>
  </mergeCells>
  <conditionalFormatting sqref="F1">
    <cfRule type="cellIs" dxfId="3392" priority="5318" operator="equal">
      <formula>0</formula>
    </cfRule>
    <cfRule type="cellIs" dxfId="3391" priority="5319" operator="lessThan">
      <formula>$E1</formula>
    </cfRule>
    <cfRule type="cellIs" dxfId="3390" priority="5320" operator="greaterThanOrEqual">
      <formula>$E1</formula>
    </cfRule>
  </conditionalFormatting>
  <conditionalFormatting sqref="G33">
    <cfRule type="cellIs" dxfId="3389" priority="1471" operator="equal">
      <formula>"Introducir resultado"</formula>
    </cfRule>
    <cfRule type="cellIs" dxfId="3388" priority="1472" operator="equal">
      <formula>"Meta Conseguida"</formula>
    </cfRule>
    <cfRule type="cellIs" dxfId="3387" priority="1473" operator="equal">
      <formula>"Meta non Conseguida"</formula>
    </cfRule>
  </conditionalFormatting>
  <conditionalFormatting sqref="G55">
    <cfRule type="cellIs" dxfId="3386" priority="1447" operator="equal">
      <formula>"Introducir resultado"</formula>
    </cfRule>
    <cfRule type="cellIs" dxfId="3385" priority="1448" operator="equal">
      <formula>"Meta Conseguida"</formula>
    </cfRule>
    <cfRule type="cellIs" dxfId="3384" priority="1449" operator="equal">
      <formula>"Meta non Conseguida"</formula>
    </cfRule>
  </conditionalFormatting>
  <conditionalFormatting sqref="G66">
    <cfRule type="cellIs" dxfId="3383" priority="1432" operator="equal">
      <formula>"Introducir resultado"</formula>
    </cfRule>
    <cfRule type="cellIs" dxfId="3382" priority="1433" operator="equal">
      <formula>"Meta Conseguida"</formula>
    </cfRule>
    <cfRule type="cellIs" dxfId="3381" priority="1434" operator="equal">
      <formula>"Meta non Conseguida"</formula>
    </cfRule>
  </conditionalFormatting>
  <conditionalFormatting sqref="F52">
    <cfRule type="cellIs" dxfId="3380" priority="1399" operator="equal">
      <formula>0</formula>
    </cfRule>
    <cfRule type="cellIs" dxfId="3379" priority="1400" operator="lessThanOrEqual">
      <formula>E52</formula>
    </cfRule>
    <cfRule type="cellIs" dxfId="3378" priority="1401" operator="greaterThan">
      <formula>E52</formula>
    </cfRule>
  </conditionalFormatting>
  <conditionalFormatting sqref="F38">
    <cfRule type="cellIs" dxfId="3377" priority="1396" operator="equal">
      <formula>0</formula>
    </cfRule>
    <cfRule type="cellIs" dxfId="3376" priority="1397" operator="lessThan">
      <formula>E38</formula>
    </cfRule>
    <cfRule type="cellIs" dxfId="3375" priority="1398" operator="greaterThanOrEqual">
      <formula>E38</formula>
    </cfRule>
  </conditionalFormatting>
  <conditionalFormatting sqref="F64">
    <cfRule type="cellIs" dxfId="3374" priority="1393" operator="equal">
      <formula>0</formula>
    </cfRule>
    <cfRule type="cellIs" dxfId="3373" priority="1394" operator="lessThan">
      <formula>E64</formula>
    </cfRule>
    <cfRule type="cellIs" dxfId="3372" priority="1395" operator="greaterThanOrEqual">
      <formula>E64</formula>
    </cfRule>
  </conditionalFormatting>
  <conditionalFormatting sqref="F60">
    <cfRule type="cellIs" dxfId="3371" priority="1387" operator="equal">
      <formula>0</formula>
    </cfRule>
    <cfRule type="cellIs" dxfId="3370" priority="1388" operator="lessThan">
      <formula>E60</formula>
    </cfRule>
    <cfRule type="cellIs" dxfId="3369" priority="1389" operator="greaterThanOrEqual">
      <formula>E60</formula>
    </cfRule>
  </conditionalFormatting>
  <conditionalFormatting sqref="G48:G49">
    <cfRule type="cellIs" dxfId="3368" priority="1468" operator="equal">
      <formula>"Introducir resultado"</formula>
    </cfRule>
    <cfRule type="cellIs" dxfId="3367" priority="1469" operator="equal">
      <formula>"Meta Conseguida"</formula>
    </cfRule>
    <cfRule type="cellIs" dxfId="3366" priority="1470" operator="equal">
      <formula>"Meta non Conseguida"</formula>
    </cfRule>
  </conditionalFormatting>
  <conditionalFormatting sqref="G38">
    <cfRule type="cellIs" dxfId="3365" priority="1465" operator="equal">
      <formula>"Introducir resultado"</formula>
    </cfRule>
    <cfRule type="cellIs" dxfId="3364" priority="1466" operator="equal">
      <formula>"Meta Conseguida"</formula>
    </cfRule>
    <cfRule type="cellIs" dxfId="3363" priority="1467" operator="equal">
      <formula>"Meta non Conseguida"</formula>
    </cfRule>
  </conditionalFormatting>
  <conditionalFormatting sqref="F37">
    <cfRule type="cellIs" dxfId="3362" priority="1462" operator="equal">
      <formula>0</formula>
    </cfRule>
    <cfRule type="cellIs" dxfId="3361" priority="1463" operator="lessThan">
      <formula>$E37</formula>
    </cfRule>
    <cfRule type="cellIs" dxfId="3360" priority="1464" operator="greaterThanOrEqual">
      <formula>$E37</formula>
    </cfRule>
  </conditionalFormatting>
  <conditionalFormatting sqref="G47">
    <cfRule type="cellIs" dxfId="3359" priority="1459" operator="equal">
      <formula>"Introducir resultado"</formula>
    </cfRule>
    <cfRule type="cellIs" dxfId="3358" priority="1460" operator="equal">
      <formula>"Meta Conseguida"</formula>
    </cfRule>
    <cfRule type="cellIs" dxfId="3357" priority="1461" operator="equal">
      <formula>"Meta noN Conseguida"</formula>
    </cfRule>
  </conditionalFormatting>
  <conditionalFormatting sqref="F46">
    <cfRule type="cellIs" dxfId="3356" priority="1456" operator="equal">
      <formula>0</formula>
    </cfRule>
    <cfRule type="cellIs" dxfId="3355" priority="1457" operator="lessThan">
      <formula>E46</formula>
    </cfRule>
    <cfRule type="cellIs" dxfId="3354" priority="1458" operator="greaterThanOrEqual">
      <formula>E46</formula>
    </cfRule>
  </conditionalFormatting>
  <conditionalFormatting sqref="F47:F49">
    <cfRule type="cellIs" dxfId="3353" priority="1453" operator="equal">
      <formula>0</formula>
    </cfRule>
    <cfRule type="cellIs" dxfId="3352" priority="1454" operator="lessThan">
      <formula>E47</formula>
    </cfRule>
    <cfRule type="cellIs" dxfId="3351" priority="1455" operator="greaterThanOrEqual">
      <formula>E47</formula>
    </cfRule>
  </conditionalFormatting>
  <conditionalFormatting sqref="G57:G58">
    <cfRule type="cellIs" dxfId="3350" priority="1450" operator="equal">
      <formula>"Introducir resultado"</formula>
    </cfRule>
    <cfRule type="cellIs" dxfId="3349" priority="1451" operator="equal">
      <formula>"Meta Conseguida"</formula>
    </cfRule>
    <cfRule type="cellIs" dxfId="3348" priority="1452" operator="equal">
      <formula>"Meta non Conseguida"</formula>
    </cfRule>
  </conditionalFormatting>
  <conditionalFormatting sqref="F54">
    <cfRule type="cellIs" dxfId="3347" priority="1444" operator="equal">
      <formula>0</formula>
    </cfRule>
    <cfRule type="cellIs" dxfId="3346" priority="1445" operator="lessThan">
      <formula>$E54</formula>
    </cfRule>
    <cfRule type="cellIs" dxfId="3345" priority="1446" operator="greaterThanOrEqual">
      <formula>$E54</formula>
    </cfRule>
  </conditionalFormatting>
  <conditionalFormatting sqref="G60">
    <cfRule type="cellIs" dxfId="3344" priority="1441" operator="equal">
      <formula>"Introducir resultado"</formula>
    </cfRule>
    <cfRule type="cellIs" dxfId="3343" priority="1442" operator="equal">
      <formula>"Meta Conseguida"</formula>
    </cfRule>
    <cfRule type="cellIs" dxfId="3342" priority="1443" operator="equal">
      <formula>"Meta non Conseguida"</formula>
    </cfRule>
  </conditionalFormatting>
  <conditionalFormatting sqref="G59">
    <cfRule type="cellIs" dxfId="3341" priority="1438" operator="equal">
      <formula>"Meta Totalmente Alcanzada"</formula>
    </cfRule>
    <cfRule type="cellIs" dxfId="3340" priority="1439" operator="equal">
      <formula>"Meta Parcialmente Alcanzada"</formula>
    </cfRule>
    <cfRule type="cellIs" dxfId="3339" priority="1440" operator="equal">
      <formula>"Ningunha Meta Alcanzada"</formula>
    </cfRule>
  </conditionalFormatting>
  <conditionalFormatting sqref="F59">
    <cfRule type="cellIs" dxfId="3338" priority="1435" operator="equal">
      <formula>0</formula>
    </cfRule>
    <cfRule type="cellIs" dxfId="3337" priority="1436" operator="lessThan">
      <formula>E59</formula>
    </cfRule>
    <cfRule type="cellIs" dxfId="3336" priority="1437" operator="greaterThanOrEqual">
      <formula>E59</formula>
    </cfRule>
  </conditionalFormatting>
  <conditionalFormatting sqref="G65">
    <cfRule type="cellIs" dxfId="3335" priority="1429" operator="equal">
      <formula>"Meta Totalmente Alcanzada"</formula>
    </cfRule>
    <cfRule type="cellIs" dxfId="3334" priority="1430" operator="equal">
      <formula>"Meta Parcialmente Alcanzada"</formula>
    </cfRule>
    <cfRule type="cellIs" dxfId="3333" priority="1431" operator="equal">
      <formula>"Ningunha Meta Alcanzada"</formula>
    </cfRule>
  </conditionalFormatting>
  <conditionalFormatting sqref="F65">
    <cfRule type="cellIs" dxfId="3332" priority="1426" operator="equal">
      <formula>0</formula>
    </cfRule>
    <cfRule type="cellIs" dxfId="3331" priority="1427" operator="lessThan">
      <formula>$E65</formula>
    </cfRule>
    <cfRule type="cellIs" dxfId="3330" priority="1428" operator="greaterThanOrEqual">
      <formula>$E65</formula>
    </cfRule>
  </conditionalFormatting>
  <conditionalFormatting sqref="G52">
    <cfRule type="cellIs" dxfId="3329" priority="1423" operator="equal">
      <formula>"Introducir resultado"</formula>
    </cfRule>
    <cfRule type="cellIs" dxfId="3328" priority="1424" operator="equal">
      <formula>"Meta Conseguida"</formula>
    </cfRule>
    <cfRule type="cellIs" dxfId="3327" priority="1425" operator="equal">
      <formula>"Meta non Conseguida"</formula>
    </cfRule>
  </conditionalFormatting>
  <conditionalFormatting sqref="G75">
    <cfRule type="cellIs" dxfId="3326" priority="1417" operator="equal">
      <formula>"Meta Totalmente Alcanzada"</formula>
    </cfRule>
    <cfRule type="cellIs" dxfId="3325" priority="1418" operator="equal">
      <formula>"Meta Parcialmente Alcanzada"</formula>
    </cfRule>
    <cfRule type="cellIs" dxfId="3324" priority="1419" operator="equal">
      <formula>"Ningunha Meta Alcanzada"</formula>
    </cfRule>
  </conditionalFormatting>
  <conditionalFormatting sqref="F75">
    <cfRule type="cellIs" dxfId="3323" priority="1414" operator="equal">
      <formula>0</formula>
    </cfRule>
    <cfRule type="cellIs" dxfId="3322" priority="1415" operator="lessThan">
      <formula>$E75</formula>
    </cfRule>
    <cfRule type="cellIs" dxfId="3321" priority="1416" operator="greaterThanOrEqual">
      <formula>$E75</formula>
    </cfRule>
  </conditionalFormatting>
  <conditionalFormatting sqref="G56">
    <cfRule type="cellIs" dxfId="3320" priority="1411" operator="equal">
      <formula>"Introducir resultado"</formula>
    </cfRule>
    <cfRule type="cellIs" dxfId="3319" priority="1412" operator="equal">
      <formula>"Meta Conseguida"</formula>
    </cfRule>
    <cfRule type="cellIs" dxfId="3318" priority="1413" operator="equal">
      <formula>"Meta non Conseguida"</formula>
    </cfRule>
  </conditionalFormatting>
  <conditionalFormatting sqref="G37">
    <cfRule type="cellIs" dxfId="3317" priority="1408" operator="equal">
      <formula>"Meta Totalmente Alcanzada"</formula>
    </cfRule>
    <cfRule type="cellIs" dxfId="3316" priority="1409" operator="equal">
      <formula>"Meta Parcialmente Alcanzada"</formula>
    </cfRule>
    <cfRule type="cellIs" dxfId="3315" priority="1410" operator="equal">
      <formula>"Ningunha Meta Alcanzada"</formula>
    </cfRule>
  </conditionalFormatting>
  <conditionalFormatting sqref="G46">
    <cfRule type="cellIs" dxfId="3314" priority="1405" operator="equal">
      <formula>"Meta Totalmente Alcanzada"</formula>
    </cfRule>
    <cfRule type="cellIs" dxfId="3313" priority="1406" operator="equal">
      <formula>"Meta Parcialmente Alcanzada"</formula>
    </cfRule>
    <cfRule type="cellIs" dxfId="3312" priority="1407" operator="equal">
      <formula>"Ningunha Meta Alcanzada"</formula>
    </cfRule>
  </conditionalFormatting>
  <conditionalFormatting sqref="G54">
    <cfRule type="cellIs" dxfId="3311" priority="1402" operator="equal">
      <formula>"Meta Totalmente Alcanzada"</formula>
    </cfRule>
    <cfRule type="cellIs" dxfId="3310" priority="1403" operator="equal">
      <formula>"Meta Parcialmente Alcanzada"</formula>
    </cfRule>
    <cfRule type="cellIs" dxfId="3309" priority="1404" operator="equal">
      <formula>"Ningunha Meta Alcanzada"</formula>
    </cfRule>
  </conditionalFormatting>
  <conditionalFormatting sqref="F55">
    <cfRule type="cellIs" dxfId="3308" priority="1390" operator="equal">
      <formula>0</formula>
    </cfRule>
    <cfRule type="cellIs" dxfId="3307" priority="1391" operator="lessThan">
      <formula>E55</formula>
    </cfRule>
    <cfRule type="cellIs" dxfId="3306" priority="1392" operator="greaterThanOrEqual">
      <formula>E55</formula>
    </cfRule>
  </conditionalFormatting>
  <conditionalFormatting sqref="F33">
    <cfRule type="cellIs" dxfId="3305" priority="1384" operator="equal">
      <formula>0</formula>
    </cfRule>
    <cfRule type="cellIs" dxfId="3304" priority="1385" operator="lessThan">
      <formula>E33</formula>
    </cfRule>
    <cfRule type="cellIs" dxfId="3303" priority="1386" operator="greaterThanOrEqual">
      <formula>E33</formula>
    </cfRule>
  </conditionalFormatting>
  <conditionalFormatting sqref="F73">
    <cfRule type="cellIs" dxfId="3302" priority="1107" operator="equal">
      <formula>0</formula>
    </cfRule>
    <cfRule type="cellIs" dxfId="3301" priority="1108" operator="lessThan">
      <formula>E73</formula>
    </cfRule>
    <cfRule type="cellIs" dxfId="3300" priority="1109" operator="greaterThanOrEqual">
      <formula>E73</formula>
    </cfRule>
  </conditionalFormatting>
  <conditionalFormatting sqref="F32">
    <cfRule type="cellIs" dxfId="3299" priority="1381" operator="equal">
      <formula>0</formula>
    </cfRule>
    <cfRule type="cellIs" dxfId="3298" priority="1382" operator="lessThan">
      <formula>E32</formula>
    </cfRule>
    <cfRule type="cellIs" dxfId="3297" priority="1383" operator="greaterThanOrEqual">
      <formula>E32</formula>
    </cfRule>
  </conditionalFormatting>
  <conditionalFormatting sqref="F35">
    <cfRule type="cellIs" dxfId="3296" priority="1378" operator="equal">
      <formula>0</formula>
    </cfRule>
    <cfRule type="cellIs" dxfId="3295" priority="1379" operator="lessThan">
      <formula>E35</formula>
    </cfRule>
    <cfRule type="cellIs" dxfId="3294" priority="1380" operator="greaterThanOrEqual">
      <formula>E35</formula>
    </cfRule>
  </conditionalFormatting>
  <conditionalFormatting sqref="G36">
    <cfRule type="cellIs" dxfId="3293" priority="1375" operator="equal">
      <formula>"Introducir resultado"</formula>
    </cfRule>
    <cfRule type="cellIs" dxfId="3292" priority="1376" operator="equal">
      <formula>"Meta Conseguida"</formula>
    </cfRule>
    <cfRule type="cellIs" dxfId="3291" priority="1377" operator="equal">
      <formula>"Meta non Conseguida"</formula>
    </cfRule>
  </conditionalFormatting>
  <conditionalFormatting sqref="F36">
    <cfRule type="cellIs" dxfId="3290" priority="1372" operator="equal">
      <formula>0</formula>
    </cfRule>
    <cfRule type="cellIs" dxfId="3289" priority="1373" operator="lessThan">
      <formula>E36</formula>
    </cfRule>
    <cfRule type="cellIs" dxfId="3288" priority="1374" operator="greaterThanOrEqual">
      <formula>E36</formula>
    </cfRule>
  </conditionalFormatting>
  <conditionalFormatting sqref="F39">
    <cfRule type="cellIs" dxfId="3287" priority="1366" operator="equal">
      <formula>0</formula>
    </cfRule>
    <cfRule type="cellIs" dxfId="3286" priority="1367" operator="lessThan">
      <formula>E39</formula>
    </cfRule>
    <cfRule type="cellIs" dxfId="3285" priority="1368" operator="greaterThanOrEqual">
      <formula>E39</formula>
    </cfRule>
  </conditionalFormatting>
  <conditionalFormatting sqref="G39">
    <cfRule type="cellIs" dxfId="3284" priority="1369" operator="equal">
      <formula>"Introducir resultado"</formula>
    </cfRule>
    <cfRule type="cellIs" dxfId="3283" priority="1370" operator="equal">
      <formula>"Meta Conseguida"</formula>
    </cfRule>
    <cfRule type="cellIs" dxfId="3282" priority="1371" operator="equal">
      <formula>"Meta non Conseguida"</formula>
    </cfRule>
  </conditionalFormatting>
  <conditionalFormatting sqref="F40">
    <cfRule type="cellIs" dxfId="3281" priority="1360" operator="equal">
      <formula>0</formula>
    </cfRule>
    <cfRule type="cellIs" dxfId="3280" priority="1361" operator="lessThan">
      <formula>E40</formula>
    </cfRule>
    <cfRule type="cellIs" dxfId="3279" priority="1362" operator="greaterThanOrEqual">
      <formula>E40</formula>
    </cfRule>
  </conditionalFormatting>
  <conditionalFormatting sqref="G40">
    <cfRule type="cellIs" dxfId="3278" priority="1363" operator="equal">
      <formula>"Introducir resultado"</formula>
    </cfRule>
    <cfRule type="cellIs" dxfId="3277" priority="1364" operator="equal">
      <formula>"Meta Conseguida"</formula>
    </cfRule>
    <cfRule type="cellIs" dxfId="3276" priority="1365" operator="equal">
      <formula>"Meta non Conseguida"</formula>
    </cfRule>
  </conditionalFormatting>
  <conditionalFormatting sqref="J38">
    <cfRule type="cellIs" dxfId="3275" priority="1014" operator="equal">
      <formula>0</formula>
    </cfRule>
    <cfRule type="cellIs" dxfId="3274" priority="1015" operator="lessThan">
      <formula>I38</formula>
    </cfRule>
    <cfRule type="cellIs" dxfId="3273" priority="1016" operator="greaterThanOrEqual">
      <formula>I38</formula>
    </cfRule>
  </conditionalFormatting>
  <conditionalFormatting sqref="G41">
    <cfRule type="cellIs" dxfId="3272" priority="1357" operator="equal">
      <formula>"Introducir resultado"</formula>
    </cfRule>
    <cfRule type="cellIs" dxfId="3271" priority="1358" operator="equal">
      <formula>"Indicador Completado"</formula>
    </cfRule>
    <cfRule type="cellIs" dxfId="3270" priority="1359" operator="equal">
      <formula>"Meta no Conseguida"</formula>
    </cfRule>
  </conditionalFormatting>
  <conditionalFormatting sqref="J60">
    <cfRule type="cellIs" dxfId="3269" priority="1005" operator="equal">
      <formula>0</formula>
    </cfRule>
    <cfRule type="cellIs" dxfId="3268" priority="1006" operator="lessThan">
      <formula>I60</formula>
    </cfRule>
    <cfRule type="cellIs" dxfId="3267" priority="1007" operator="greaterThanOrEqual">
      <formula>I60</formula>
    </cfRule>
  </conditionalFormatting>
  <conditionalFormatting sqref="F53">
    <cfRule type="cellIs" dxfId="3266" priority="1354" operator="equal">
      <formula>0</formula>
    </cfRule>
    <cfRule type="cellIs" dxfId="3265" priority="1355" operator="lessThanOrEqual">
      <formula>E53</formula>
    </cfRule>
    <cfRule type="cellIs" dxfId="3264" priority="1356" operator="greaterThan">
      <formula>E53</formula>
    </cfRule>
  </conditionalFormatting>
  <conditionalFormatting sqref="G67:G69">
    <cfRule type="cellIs" dxfId="3263" priority="1351" operator="equal">
      <formula>"Introducir resultado"</formula>
    </cfRule>
    <cfRule type="cellIs" dxfId="3262" priority="1352" operator="equal">
      <formula>"Meta Conseguida"</formula>
    </cfRule>
    <cfRule type="cellIs" dxfId="3261" priority="1353" operator="equal">
      <formula>"Meta non Conseguida"</formula>
    </cfRule>
  </conditionalFormatting>
  <conditionalFormatting sqref="J62">
    <cfRule type="cellIs" dxfId="3260" priority="939" operator="equal">
      <formula>0</formula>
    </cfRule>
    <cfRule type="cellIs" dxfId="3259" priority="940" operator="lessThan">
      <formula>I62</formula>
    </cfRule>
    <cfRule type="cellIs" dxfId="3258" priority="941" operator="greaterThanOrEqual">
      <formula>I62</formula>
    </cfRule>
  </conditionalFormatting>
  <conditionalFormatting sqref="G76">
    <cfRule type="cellIs" dxfId="3257" priority="1348" operator="equal">
      <formula>"Introducir resultado"</formula>
    </cfRule>
    <cfRule type="cellIs" dxfId="3256" priority="1349" operator="equal">
      <formula>"Meta Conseguida"</formula>
    </cfRule>
    <cfRule type="cellIs" dxfId="3255" priority="1350" operator="equal">
      <formula>"Meta non Conseguida"</formula>
    </cfRule>
  </conditionalFormatting>
  <conditionalFormatting sqref="F76">
    <cfRule type="cellIs" dxfId="3254" priority="1345" operator="equal">
      <formula>0</formula>
    </cfRule>
    <cfRule type="cellIs" dxfId="3253" priority="1346" operator="lessThan">
      <formula>E76</formula>
    </cfRule>
    <cfRule type="cellIs" dxfId="3252" priority="1347" operator="greaterThanOrEqual">
      <formula>E76</formula>
    </cfRule>
  </conditionalFormatting>
  <conditionalFormatting sqref="G77">
    <cfRule type="cellIs" dxfId="3251" priority="1342" operator="equal">
      <formula>"Introducir resultado"</formula>
    </cfRule>
    <cfRule type="cellIs" dxfId="3250" priority="1343" operator="equal">
      <formula>"Meta Conseguida"</formula>
    </cfRule>
    <cfRule type="cellIs" dxfId="3249" priority="1344" operator="equal">
      <formula>"Meta non Conseguida"</formula>
    </cfRule>
  </conditionalFormatting>
  <conditionalFormatting sqref="F77">
    <cfRule type="cellIs" dxfId="3248" priority="1339" operator="equal">
      <formula>0</formula>
    </cfRule>
    <cfRule type="cellIs" dxfId="3247" priority="1340" operator="lessThan">
      <formula>E77</formula>
    </cfRule>
    <cfRule type="cellIs" dxfId="3246" priority="1341" operator="greaterThanOrEqual">
      <formula>E77</formula>
    </cfRule>
  </conditionalFormatting>
  <conditionalFormatting sqref="G78">
    <cfRule type="cellIs" dxfId="3245" priority="1336" operator="equal">
      <formula>"Introducir resultado"</formula>
    </cfRule>
    <cfRule type="cellIs" dxfId="3244" priority="1337" operator="equal">
      <formula>"Meta Conseguida"</formula>
    </cfRule>
    <cfRule type="cellIs" dxfId="3243" priority="1338" operator="equal">
      <formula>"Meta non Conseguida"</formula>
    </cfRule>
  </conditionalFormatting>
  <conditionalFormatting sqref="F78">
    <cfRule type="cellIs" dxfId="3242" priority="1333" operator="equal">
      <formula>0</formula>
    </cfRule>
    <cfRule type="cellIs" dxfId="3241" priority="1334" operator="lessThan">
      <formula>E78</formula>
    </cfRule>
    <cfRule type="cellIs" dxfId="3240" priority="1335" operator="greaterThanOrEqual">
      <formula>E78</formula>
    </cfRule>
  </conditionalFormatting>
  <conditionalFormatting sqref="G79">
    <cfRule type="cellIs" dxfId="3239" priority="1330" operator="equal">
      <formula>"Introducir resultado"</formula>
    </cfRule>
    <cfRule type="cellIs" dxfId="3238" priority="1331" operator="equal">
      <formula>"Meta Conseguida"</formula>
    </cfRule>
    <cfRule type="cellIs" dxfId="3237" priority="1332" operator="equal">
      <formula>"Meta non Conseguida"</formula>
    </cfRule>
  </conditionalFormatting>
  <conditionalFormatting sqref="F79">
    <cfRule type="cellIs" dxfId="3236" priority="1327" operator="equal">
      <formula>0</formula>
    </cfRule>
    <cfRule type="cellIs" dxfId="3235" priority="1328" operator="lessThan">
      <formula>E79</formula>
    </cfRule>
    <cfRule type="cellIs" dxfId="3234" priority="1329" operator="greaterThanOrEqual">
      <formula>E79</formula>
    </cfRule>
  </conditionalFormatting>
  <conditionalFormatting sqref="F62">
    <cfRule type="cellIs" dxfId="3233" priority="1321" operator="equal">
      <formula>0</formula>
    </cfRule>
    <cfRule type="cellIs" dxfId="3232" priority="1322" operator="lessThan">
      <formula>E62</formula>
    </cfRule>
    <cfRule type="cellIs" dxfId="3231" priority="1323" operator="greaterThanOrEqual">
      <formula>E62</formula>
    </cfRule>
  </conditionalFormatting>
  <conditionalFormatting sqref="G62">
    <cfRule type="cellIs" dxfId="3230" priority="1324" operator="equal">
      <formula>"Introducir resultado"</formula>
    </cfRule>
    <cfRule type="cellIs" dxfId="3229" priority="1325" operator="equal">
      <formula>"Meta Conseguida"</formula>
    </cfRule>
    <cfRule type="cellIs" dxfId="3228" priority="1326" operator="equal">
      <formula>"Meta non Conseguida"</formula>
    </cfRule>
  </conditionalFormatting>
  <conditionalFormatting sqref="F63">
    <cfRule type="cellIs" dxfId="3227" priority="1315" operator="equal">
      <formula>0</formula>
    </cfRule>
    <cfRule type="cellIs" dxfId="3226" priority="1316" operator="lessThan">
      <formula>E63</formula>
    </cfRule>
    <cfRule type="cellIs" dxfId="3225" priority="1317" operator="greaterThanOrEqual">
      <formula>E63</formula>
    </cfRule>
  </conditionalFormatting>
  <conditionalFormatting sqref="G63">
    <cfRule type="cellIs" dxfId="3224" priority="1318" operator="equal">
      <formula>"Introducir resultado"</formula>
    </cfRule>
    <cfRule type="cellIs" dxfId="3223" priority="1319" operator="equal">
      <formula>"Meta Conseguida"</formula>
    </cfRule>
    <cfRule type="cellIs" dxfId="3222" priority="1320" operator="equal">
      <formula>"Meta non Conseguida"</formula>
    </cfRule>
  </conditionalFormatting>
  <conditionalFormatting sqref="J67">
    <cfRule type="cellIs" dxfId="3221" priority="825" operator="equal">
      <formula>0</formula>
    </cfRule>
    <cfRule type="cellIs" dxfId="3220" priority="826" operator="lessThan">
      <formula>I67</formula>
    </cfRule>
    <cfRule type="cellIs" dxfId="3219" priority="827" operator="greaterThanOrEqual">
      <formula>I67</formula>
    </cfRule>
  </conditionalFormatting>
  <conditionalFormatting sqref="J69">
    <cfRule type="cellIs" dxfId="3218" priority="819" operator="equal">
      <formula>0</formula>
    </cfRule>
    <cfRule type="cellIs" dxfId="3217" priority="820" operator="lessThan">
      <formula>I69</formula>
    </cfRule>
    <cfRule type="cellIs" dxfId="3216" priority="821" operator="greaterThanOrEqual">
      <formula>I69</formula>
    </cfRule>
  </conditionalFormatting>
  <conditionalFormatting sqref="G83">
    <cfRule type="cellIs" dxfId="3215" priority="1312" operator="equal">
      <formula>"Introducir resultado"</formula>
    </cfRule>
    <cfRule type="cellIs" dxfId="3214" priority="1313" operator="equal">
      <formula>"Meta Conseguida"</formula>
    </cfRule>
    <cfRule type="cellIs" dxfId="3213" priority="1314" operator="equal">
      <formula>"Meta non Conseguida"</formula>
    </cfRule>
  </conditionalFormatting>
  <conditionalFormatting sqref="G82">
    <cfRule type="cellIs" dxfId="3212" priority="1309" operator="equal">
      <formula>"Meta Totalmente Alcanzada"</formula>
    </cfRule>
    <cfRule type="cellIs" dxfId="3211" priority="1310" operator="equal">
      <formula>"Meta Parcialmente Alcanzada"</formula>
    </cfRule>
    <cfRule type="cellIs" dxfId="3210" priority="1311" operator="equal">
      <formula>"Ningunha Meta Alcanzada"</formula>
    </cfRule>
  </conditionalFormatting>
  <conditionalFormatting sqref="F82">
    <cfRule type="cellIs" dxfId="3209" priority="1306" operator="equal">
      <formula>0</formula>
    </cfRule>
    <cfRule type="cellIs" dxfId="3208" priority="1307" operator="lessThan">
      <formula>$E82</formula>
    </cfRule>
    <cfRule type="cellIs" dxfId="3207" priority="1308" operator="greaterThanOrEqual">
      <formula>$E82</formula>
    </cfRule>
  </conditionalFormatting>
  <conditionalFormatting sqref="G84:G86">
    <cfRule type="cellIs" dxfId="3206" priority="1303" operator="equal">
      <formula>"Introducir resultado"</formula>
    </cfRule>
    <cfRule type="cellIs" dxfId="3205" priority="1304" operator="equal">
      <formula>"Meta Conseguida"</formula>
    </cfRule>
    <cfRule type="cellIs" dxfId="3204" priority="1305" operator="equal">
      <formula>"Meta non Conseguida"</formula>
    </cfRule>
  </conditionalFormatting>
  <conditionalFormatting sqref="F27">
    <cfRule type="cellIs" dxfId="3203" priority="1285" operator="equal">
      <formula>0</formula>
    </cfRule>
    <cfRule type="cellIs" dxfId="3202" priority="1286" operator="lessThan">
      <formula>$E27</formula>
    </cfRule>
    <cfRule type="cellIs" dxfId="3201" priority="1287" operator="greaterThanOrEqual">
      <formula>$E27</formula>
    </cfRule>
  </conditionalFormatting>
  <conditionalFormatting sqref="F28">
    <cfRule type="cellIs" dxfId="3200" priority="1282" operator="equal">
      <formula>0</formula>
    </cfRule>
    <cfRule type="cellIs" dxfId="3199" priority="1283" operator="lessThan">
      <formula>$E28</formula>
    </cfRule>
    <cfRule type="cellIs" dxfId="3198" priority="1284" operator="greaterThanOrEqual">
      <formula>$E28</formula>
    </cfRule>
  </conditionalFormatting>
  <conditionalFormatting sqref="F29">
    <cfRule type="cellIs" dxfId="3197" priority="1279" operator="equal">
      <formula>0</formula>
    </cfRule>
    <cfRule type="cellIs" dxfId="3196" priority="1280" operator="lessThan">
      <formula>$E29</formula>
    </cfRule>
    <cfRule type="cellIs" dxfId="3195" priority="1281" operator="greaterThanOrEqual">
      <formula>$E29</formula>
    </cfRule>
  </conditionalFormatting>
  <conditionalFormatting sqref="F30">
    <cfRule type="cellIs" dxfId="3194" priority="1276" operator="equal">
      <formula>0</formula>
    </cfRule>
    <cfRule type="cellIs" dxfId="3193" priority="1277" operator="lessThan">
      <formula>$E30</formula>
    </cfRule>
    <cfRule type="cellIs" dxfId="3192" priority="1278" operator="greaterThanOrEqual">
      <formula>$E30</formula>
    </cfRule>
  </conditionalFormatting>
  <conditionalFormatting sqref="F24">
    <cfRule type="cellIs" dxfId="3191" priority="1300" operator="equal">
      <formula>0</formula>
    </cfRule>
    <cfRule type="cellIs" dxfId="3190" priority="1301" operator="greaterThanOrEqual">
      <formula>E24</formula>
    </cfRule>
    <cfRule type="cellIs" dxfId="3189" priority="1302" operator="lessThan">
      <formula>E24</formula>
    </cfRule>
  </conditionalFormatting>
  <conditionalFormatting sqref="G24">
    <cfRule type="cellIs" dxfId="3188" priority="1297" operator="equal">
      <formula>"Meta Totalmente Alcanzada"</formula>
    </cfRule>
    <cfRule type="cellIs" dxfId="3187" priority="1298" operator="equal">
      <formula>"Meta Parcialmente Alcanzada"</formula>
    </cfRule>
    <cfRule type="cellIs" dxfId="3186" priority="1299" operator="equal">
      <formula>"Ningunha Meta Alcanzada"</formula>
    </cfRule>
  </conditionalFormatting>
  <conditionalFormatting sqref="G26">
    <cfRule type="cellIs" dxfId="3185" priority="1294" operator="equal">
      <formula>"Introducir resultado"</formula>
    </cfRule>
    <cfRule type="cellIs" dxfId="3184" priority="1295" operator="equal">
      <formula>"Meta Conseguida"</formula>
    </cfRule>
    <cfRule type="cellIs" dxfId="3183" priority="1296" operator="equal">
      <formula>"Meta non Conseguida"</formula>
    </cfRule>
  </conditionalFormatting>
  <conditionalFormatting sqref="F26">
    <cfRule type="cellIs" dxfId="3182" priority="1291" operator="equal">
      <formula>0</formula>
    </cfRule>
    <cfRule type="cellIs" dxfId="3181" priority="1292" operator="lessThanOrEqual">
      <formula>E26</formula>
    </cfRule>
    <cfRule type="cellIs" dxfId="3180" priority="1293" operator="greaterThan">
      <formula>E26</formula>
    </cfRule>
  </conditionalFormatting>
  <conditionalFormatting sqref="F25">
    <cfRule type="cellIs" dxfId="3179" priority="1288" operator="equal">
      <formula>0</formula>
    </cfRule>
    <cfRule type="cellIs" dxfId="3178" priority="1289" operator="lessThan">
      <formula>E25</formula>
    </cfRule>
    <cfRule type="cellIs" dxfId="3177" priority="1290" operator="greaterThanOrEqual">
      <formula>E25</formula>
    </cfRule>
  </conditionalFormatting>
  <conditionalFormatting sqref="F92">
    <cfRule type="cellIs" dxfId="3176" priority="1273" operator="equal">
      <formula>0</formula>
    </cfRule>
    <cfRule type="cellIs" dxfId="3175" priority="1274" operator="lessThan">
      <formula>E92</formula>
    </cfRule>
    <cfRule type="cellIs" dxfId="3174" priority="1275" operator="greaterThanOrEqual">
      <formula>E92</formula>
    </cfRule>
  </conditionalFormatting>
  <conditionalFormatting sqref="G92">
    <cfRule type="cellIs" dxfId="3173" priority="1270" operator="equal">
      <formula>"Meta Totalmente Alcanzada"</formula>
    </cfRule>
    <cfRule type="cellIs" dxfId="3172" priority="1271" operator="equal">
      <formula>"Meta Parcialmente Alcanzada"</formula>
    </cfRule>
    <cfRule type="cellIs" dxfId="3171" priority="1272" operator="equal">
      <formula>"Ningunha Meta Alcanzada"</formula>
    </cfRule>
  </conditionalFormatting>
  <conditionalFormatting sqref="F56:F58">
    <cfRule type="cellIs" dxfId="3170" priority="1213" operator="equal">
      <formula>0</formula>
    </cfRule>
    <cfRule type="cellIs" dxfId="3169" priority="1214" operator="lessThan">
      <formula>E56</formula>
    </cfRule>
    <cfRule type="cellIs" dxfId="3168" priority="1215" operator="greaterThanOrEqual">
      <formula>E56</formula>
    </cfRule>
  </conditionalFormatting>
  <conditionalFormatting sqref="F66">
    <cfRule type="cellIs" dxfId="3167" priority="1210" operator="equal">
      <formula>0</formula>
    </cfRule>
    <cfRule type="cellIs" dxfId="3166" priority="1211" operator="lessThan">
      <formula>E66</formula>
    </cfRule>
    <cfRule type="cellIs" dxfId="3165" priority="1212" operator="greaterThanOrEqual">
      <formula>E66</formula>
    </cfRule>
  </conditionalFormatting>
  <conditionalFormatting sqref="F67">
    <cfRule type="cellIs" dxfId="3164" priority="1207" operator="equal">
      <formula>0</formula>
    </cfRule>
    <cfRule type="cellIs" dxfId="3163" priority="1208" operator="lessThan">
      <formula>E67</formula>
    </cfRule>
    <cfRule type="cellIs" dxfId="3162" priority="1209" operator="greaterThanOrEqual">
      <formula>E67</formula>
    </cfRule>
  </conditionalFormatting>
  <conditionalFormatting sqref="F68">
    <cfRule type="cellIs" dxfId="3161" priority="1204" operator="equal">
      <formula>0</formula>
    </cfRule>
    <cfRule type="cellIs" dxfId="3160" priority="1205" operator="lessThan">
      <formula>E68</formula>
    </cfRule>
    <cfRule type="cellIs" dxfId="3159" priority="1206" operator="greaterThanOrEqual">
      <formula>E68</formula>
    </cfRule>
  </conditionalFormatting>
  <conditionalFormatting sqref="F69">
    <cfRule type="cellIs" dxfId="3158" priority="1201" operator="equal">
      <formula>0</formula>
    </cfRule>
    <cfRule type="cellIs" dxfId="3157" priority="1202" operator="lessThan">
      <formula>E69</formula>
    </cfRule>
    <cfRule type="cellIs" dxfId="3156" priority="1203" operator="greaterThanOrEqual">
      <formula>E69</formula>
    </cfRule>
  </conditionalFormatting>
  <conditionalFormatting sqref="F83">
    <cfRule type="cellIs" dxfId="3155" priority="1198" operator="equal">
      <formula>0</formula>
    </cfRule>
    <cfRule type="cellIs" dxfId="3154" priority="1199" operator="lessThan">
      <formula>E83</formula>
    </cfRule>
    <cfRule type="cellIs" dxfId="3153" priority="1200" operator="greaterThanOrEqual">
      <formula>E83</formula>
    </cfRule>
  </conditionalFormatting>
  <conditionalFormatting sqref="F84">
    <cfRule type="cellIs" dxfId="3152" priority="1195" operator="equal">
      <formula>0</formula>
    </cfRule>
    <cfRule type="cellIs" dxfId="3151" priority="1196" operator="lessThan">
      <formula>E84</formula>
    </cfRule>
    <cfRule type="cellIs" dxfId="3150" priority="1197" operator="greaterThanOrEqual">
      <formula>E84</formula>
    </cfRule>
  </conditionalFormatting>
  <conditionalFormatting sqref="F85">
    <cfRule type="cellIs" dxfId="3149" priority="1192" operator="equal">
      <formula>0</formula>
    </cfRule>
    <cfRule type="cellIs" dxfId="3148" priority="1193" operator="lessThan">
      <formula>E85</formula>
    </cfRule>
    <cfRule type="cellIs" dxfId="3147" priority="1194" operator="greaterThanOrEqual">
      <formula>E85</formula>
    </cfRule>
  </conditionalFormatting>
  <conditionalFormatting sqref="F86">
    <cfRule type="cellIs" dxfId="3146" priority="1189" operator="equal">
      <formula>0</formula>
    </cfRule>
    <cfRule type="cellIs" dxfId="3145" priority="1190" operator="lessThan">
      <formula>E86</formula>
    </cfRule>
    <cfRule type="cellIs" dxfId="3144" priority="1191" operator="greaterThanOrEqual">
      <formula>E86</formula>
    </cfRule>
  </conditionalFormatting>
  <conditionalFormatting sqref="F61">
    <cfRule type="cellIs" dxfId="3143" priority="1183" operator="equal">
      <formula>0</formula>
    </cfRule>
    <cfRule type="cellIs" dxfId="3142" priority="1184" operator="lessThan">
      <formula>E61</formula>
    </cfRule>
    <cfRule type="cellIs" dxfId="3141" priority="1185" operator="greaterThanOrEqual">
      <formula>E61</formula>
    </cfRule>
  </conditionalFormatting>
  <conditionalFormatting sqref="G61">
    <cfRule type="cellIs" dxfId="3140" priority="1186" operator="equal">
      <formula>"Introducir resultado"</formula>
    </cfRule>
    <cfRule type="cellIs" dxfId="3139" priority="1187" operator="equal">
      <formula>"Meta Conseguida"</formula>
    </cfRule>
    <cfRule type="cellIs" dxfId="3138" priority="1188" operator="equal">
      <formula>"Meta non Conseguida"</formula>
    </cfRule>
  </conditionalFormatting>
  <conditionalFormatting sqref="G35">
    <cfRule type="cellIs" dxfId="3137" priority="1152" operator="equal">
      <formula>"Introducir resultado"</formula>
    </cfRule>
    <cfRule type="cellIs" dxfId="3136" priority="1153" operator="equal">
      <formula>"Meta Conseguida"</formula>
    </cfRule>
    <cfRule type="cellIs" dxfId="3135" priority="1154" operator="equal">
      <formula>"Meta non Conseguida"</formula>
    </cfRule>
  </conditionalFormatting>
  <conditionalFormatting sqref="G25">
    <cfRule type="cellIs" dxfId="3134" priority="1149" operator="equal">
      <formula>"Introducir resultado"</formula>
    </cfRule>
    <cfRule type="cellIs" dxfId="3133" priority="1150" operator="equal">
      <formula>"Meta Conseguida"</formula>
    </cfRule>
    <cfRule type="cellIs" dxfId="3132" priority="1151" operator="equal">
      <formula>"Meta non Conseguida"</formula>
    </cfRule>
  </conditionalFormatting>
  <conditionalFormatting sqref="G27:G30">
    <cfRule type="cellIs" dxfId="3131" priority="1146" operator="equal">
      <formula>"Introducir resultado"</formula>
    </cfRule>
    <cfRule type="cellIs" dxfId="3130" priority="1147" operator="equal">
      <formula>"Meta Conseguida"</formula>
    </cfRule>
    <cfRule type="cellIs" dxfId="3129" priority="1148" operator="equal">
      <formula>"Meta non Conseguida"</formula>
    </cfRule>
  </conditionalFormatting>
  <conditionalFormatting sqref="G32">
    <cfRule type="cellIs" dxfId="3128" priority="1143" operator="equal">
      <formula>"Introducir resultado"</formula>
    </cfRule>
    <cfRule type="cellIs" dxfId="3127" priority="1144" operator="equal">
      <formula>"Meta Conseguida"</formula>
    </cfRule>
    <cfRule type="cellIs" dxfId="3126" priority="1145" operator="equal">
      <formula>"Meta non Conseguida"</formula>
    </cfRule>
  </conditionalFormatting>
  <conditionalFormatting sqref="G53">
    <cfRule type="cellIs" dxfId="3125" priority="1140" operator="equal">
      <formula>"Introducir resultado"</formula>
    </cfRule>
    <cfRule type="cellIs" dxfId="3124" priority="1141" operator="equal">
      <formula>"Meta Conseguida"</formula>
    </cfRule>
    <cfRule type="cellIs" dxfId="3123" priority="1142" operator="equal">
      <formula>"Meta non Conseguida"</formula>
    </cfRule>
  </conditionalFormatting>
  <conditionalFormatting sqref="G64">
    <cfRule type="cellIs" dxfId="3122" priority="1137" operator="equal">
      <formula>"Introducir resultado"</formula>
    </cfRule>
    <cfRule type="cellIs" dxfId="3121" priority="1138" operator="equal">
      <formula>"Meta Conseguida"</formula>
    </cfRule>
    <cfRule type="cellIs" dxfId="3120" priority="1139" operator="equal">
      <formula>"Meta non Conseguida"</formula>
    </cfRule>
  </conditionalFormatting>
  <conditionalFormatting sqref="G70">
    <cfRule type="cellIs" dxfId="3119" priority="1134" operator="equal">
      <formula>"Introducir resultado"</formula>
    </cfRule>
    <cfRule type="cellIs" dxfId="3118" priority="1135" operator="equal">
      <formula>"Indicador Completado"</formula>
    </cfRule>
    <cfRule type="cellIs" dxfId="3117" priority="1136" operator="equal">
      <formula>"Meta no Conseguida"</formula>
    </cfRule>
  </conditionalFormatting>
  <conditionalFormatting sqref="G72">
    <cfRule type="cellIs" dxfId="3116" priority="1131" operator="equal">
      <formula>"Introducir resultado"</formula>
    </cfRule>
    <cfRule type="cellIs" dxfId="3115" priority="1132" operator="equal">
      <formula>"Indicador Completado"</formula>
    </cfRule>
    <cfRule type="cellIs" dxfId="3114" priority="1133" operator="equal">
      <formula>"Meta no Conseguida"</formula>
    </cfRule>
  </conditionalFormatting>
  <conditionalFormatting sqref="G71">
    <cfRule type="cellIs" dxfId="3113" priority="1128" operator="equal">
      <formula>"Introducir resultado"</formula>
    </cfRule>
    <cfRule type="cellIs" dxfId="3112" priority="1129" operator="equal">
      <formula>"Meta Conseguida"</formula>
    </cfRule>
    <cfRule type="cellIs" dxfId="3111" priority="1130" operator="equal">
      <formula>"Meta non Conseguida"</formula>
    </cfRule>
  </conditionalFormatting>
  <conditionalFormatting sqref="G73">
    <cfRule type="cellIs" dxfId="3110" priority="1125" operator="equal">
      <formula>"Introducir resultado"</formula>
    </cfRule>
    <cfRule type="cellIs" dxfId="3109" priority="1126" operator="equal">
      <formula>"Meta Conseguida"</formula>
    </cfRule>
    <cfRule type="cellIs" dxfId="3108" priority="1127" operator="equal">
      <formula>"Meta non Conseguida"</formula>
    </cfRule>
  </conditionalFormatting>
  <conditionalFormatting sqref="G74">
    <cfRule type="cellIs" dxfId="3107" priority="1122" operator="equal">
      <formula>"Introducir resultado"</formula>
    </cfRule>
    <cfRule type="cellIs" dxfId="3106" priority="1123" operator="equal">
      <formula>"Meta Conseguida"</formula>
    </cfRule>
    <cfRule type="cellIs" dxfId="3105" priority="1124" operator="equal">
      <formula>"Meta non Conseguida"</formula>
    </cfRule>
  </conditionalFormatting>
  <conditionalFormatting sqref="G80">
    <cfRule type="cellIs" dxfId="3104" priority="1119" operator="equal">
      <formula>"Introducir resultado"</formula>
    </cfRule>
    <cfRule type="cellIs" dxfId="3103" priority="1120" operator="equal">
      <formula>"Meta Conseguida"</formula>
    </cfRule>
    <cfRule type="cellIs" dxfId="3102" priority="1121" operator="equal">
      <formula>"Meta non Conseguida"</formula>
    </cfRule>
  </conditionalFormatting>
  <conditionalFormatting sqref="G81">
    <cfRule type="cellIs" dxfId="3101" priority="1116" operator="equal">
      <formula>"Introducir resultado"</formula>
    </cfRule>
    <cfRule type="cellIs" dxfId="3100" priority="1117" operator="equal">
      <formula>"Meta Conseguida"</formula>
    </cfRule>
    <cfRule type="cellIs" dxfId="3099" priority="1118" operator="equal">
      <formula>"Meta non Conseguida"</formula>
    </cfRule>
  </conditionalFormatting>
  <conditionalFormatting sqref="F80">
    <cfRule type="cellIs" dxfId="3098" priority="1113" operator="equal">
      <formula>0</formula>
    </cfRule>
    <cfRule type="cellIs" dxfId="3097" priority="1114" operator="lessThan">
      <formula>E80</formula>
    </cfRule>
    <cfRule type="cellIs" dxfId="3096" priority="1115" operator="greaterThanOrEqual">
      <formula>E80</formula>
    </cfRule>
  </conditionalFormatting>
  <conditionalFormatting sqref="F71">
    <cfRule type="cellIs" dxfId="3095" priority="1110" operator="equal">
      <formula>0</formula>
    </cfRule>
    <cfRule type="cellIs" dxfId="3094" priority="1111" operator="lessThan">
      <formula>E71</formula>
    </cfRule>
    <cfRule type="cellIs" dxfId="3093" priority="1112" operator="greaterThanOrEqual">
      <formula>E71</formula>
    </cfRule>
  </conditionalFormatting>
  <conditionalFormatting sqref="F74">
    <cfRule type="cellIs" dxfId="3092" priority="1104" operator="equal">
      <formula>0</formula>
    </cfRule>
    <cfRule type="cellIs" dxfId="3091" priority="1105" operator="lessThan">
      <formula>E74</formula>
    </cfRule>
    <cfRule type="cellIs" dxfId="3090" priority="1106" operator="greaterThanOrEqual">
      <formula>E74</formula>
    </cfRule>
  </conditionalFormatting>
  <conditionalFormatting sqref="F81">
    <cfRule type="cellIs" dxfId="3089" priority="1101" operator="equal">
      <formula>0</formula>
    </cfRule>
    <cfRule type="cellIs" dxfId="3088" priority="1102" operator="lessThan">
      <formula>E81</formula>
    </cfRule>
    <cfRule type="cellIs" dxfId="3087" priority="1103" operator="greaterThanOrEqual">
      <formula>E81</formula>
    </cfRule>
  </conditionalFormatting>
  <conditionalFormatting sqref="G87:G88">
    <cfRule type="cellIs" dxfId="3086" priority="1098" operator="equal">
      <formula>"Introducir resultado"</formula>
    </cfRule>
    <cfRule type="cellIs" dxfId="3085" priority="1099" operator="equal">
      <formula>"Indicador Completado"</formula>
    </cfRule>
    <cfRule type="cellIs" dxfId="3084" priority="1100" operator="equal">
      <formula>"Meta no Conseguida"</formula>
    </cfRule>
  </conditionalFormatting>
  <conditionalFormatting sqref="F93:F102">
    <cfRule type="cellIs" dxfId="3083" priority="1095" operator="equal">
      <formula>0</formula>
    </cfRule>
    <cfRule type="cellIs" dxfId="3082" priority="1096" operator="lessThan">
      <formula>E93</formula>
    </cfRule>
    <cfRule type="cellIs" dxfId="3081" priority="1097" operator="greaterThanOrEqual">
      <formula>E93</formula>
    </cfRule>
  </conditionalFormatting>
  <conditionalFormatting sqref="G93:G102">
    <cfRule type="cellIs" dxfId="3080" priority="1092" operator="equal">
      <formula>"Introducir resultado"</formula>
    </cfRule>
    <cfRule type="cellIs" dxfId="3079" priority="1093" operator="equal">
      <formula>"Meta Conseguida"</formula>
    </cfRule>
    <cfRule type="cellIs" dxfId="3078" priority="1094" operator="equal">
      <formula>"Meta non Conseguida"</formula>
    </cfRule>
  </conditionalFormatting>
  <conditionalFormatting sqref="K33">
    <cfRule type="cellIs" dxfId="3077" priority="1089" operator="equal">
      <formula>"Introducir resultado"</formula>
    </cfRule>
    <cfRule type="cellIs" dxfId="3076" priority="1090" operator="equal">
      <formula>"Meta Conseguida"</formula>
    </cfRule>
    <cfRule type="cellIs" dxfId="3075" priority="1091" operator="equal">
      <formula>"Meta non Conseguida"</formula>
    </cfRule>
  </conditionalFormatting>
  <conditionalFormatting sqref="K55">
    <cfRule type="cellIs" dxfId="3074" priority="1065" operator="equal">
      <formula>"Introducir resultado"</formula>
    </cfRule>
    <cfRule type="cellIs" dxfId="3073" priority="1066" operator="equal">
      <formula>"Meta Conseguida"</formula>
    </cfRule>
    <cfRule type="cellIs" dxfId="3072" priority="1067" operator="equal">
      <formula>"Meta non Conseguida"</formula>
    </cfRule>
  </conditionalFormatting>
  <conditionalFormatting sqref="K66">
    <cfRule type="cellIs" dxfId="3071" priority="1050" operator="equal">
      <formula>"Introducir resultado"</formula>
    </cfRule>
    <cfRule type="cellIs" dxfId="3070" priority="1051" operator="equal">
      <formula>"Meta Conseguida"</formula>
    </cfRule>
    <cfRule type="cellIs" dxfId="3069" priority="1052" operator="equal">
      <formula>"Meta non Conseguida"</formula>
    </cfRule>
  </conditionalFormatting>
  <conditionalFormatting sqref="J52">
    <cfRule type="cellIs" dxfId="3068" priority="1017" operator="equal">
      <formula>0</formula>
    </cfRule>
    <cfRule type="cellIs" dxfId="3067" priority="1018" operator="lessThanOrEqual">
      <formula>I52</formula>
    </cfRule>
    <cfRule type="cellIs" dxfId="3066" priority="1019" operator="greaterThan">
      <formula>I52</formula>
    </cfRule>
  </conditionalFormatting>
  <conditionalFormatting sqref="J64">
    <cfRule type="cellIs" dxfId="3065" priority="1011" operator="equal">
      <formula>0</formula>
    </cfRule>
    <cfRule type="cellIs" dxfId="3064" priority="1012" operator="lessThan">
      <formula>I64</formula>
    </cfRule>
    <cfRule type="cellIs" dxfId="3063" priority="1013" operator="greaterThanOrEqual">
      <formula>I64</formula>
    </cfRule>
  </conditionalFormatting>
  <conditionalFormatting sqref="K48:K49">
    <cfRule type="cellIs" dxfId="3062" priority="1086" operator="equal">
      <formula>"Introducir resultado"</formula>
    </cfRule>
    <cfRule type="cellIs" dxfId="3061" priority="1087" operator="equal">
      <formula>"Meta Conseguida"</formula>
    </cfRule>
    <cfRule type="cellIs" dxfId="3060" priority="1088" operator="equal">
      <formula>"Meta non Conseguida"</formula>
    </cfRule>
  </conditionalFormatting>
  <conditionalFormatting sqref="K38">
    <cfRule type="cellIs" dxfId="3059" priority="1083" operator="equal">
      <formula>"Introducir resultado"</formula>
    </cfRule>
    <cfRule type="cellIs" dxfId="3058" priority="1084" operator="equal">
      <formula>"Meta Conseguida"</formula>
    </cfRule>
    <cfRule type="cellIs" dxfId="3057" priority="1085" operator="equal">
      <formula>"Meta non Conseguida"</formula>
    </cfRule>
  </conditionalFormatting>
  <conditionalFormatting sqref="J37">
    <cfRule type="cellIs" dxfId="3056" priority="1080" operator="equal">
      <formula>0</formula>
    </cfRule>
    <cfRule type="cellIs" dxfId="3055" priority="1081" operator="lessThan">
      <formula>$E37</formula>
    </cfRule>
    <cfRule type="cellIs" dxfId="3054" priority="1082" operator="greaterThanOrEqual">
      <formula>$E37</formula>
    </cfRule>
  </conditionalFormatting>
  <conditionalFormatting sqref="K47">
    <cfRule type="cellIs" dxfId="3053" priority="1077" operator="equal">
      <formula>"Introducir resultado"</formula>
    </cfRule>
    <cfRule type="cellIs" dxfId="3052" priority="1078" operator="equal">
      <formula>"Meta Conseguida"</formula>
    </cfRule>
    <cfRule type="cellIs" dxfId="3051" priority="1079" operator="equal">
      <formula>"Meta noN Conseguida"</formula>
    </cfRule>
  </conditionalFormatting>
  <conditionalFormatting sqref="J46">
    <cfRule type="cellIs" dxfId="3050" priority="1074" operator="equal">
      <formula>0</formula>
    </cfRule>
    <cfRule type="cellIs" dxfId="3049" priority="1075" operator="lessThan">
      <formula>I46</formula>
    </cfRule>
    <cfRule type="cellIs" dxfId="3048" priority="1076" operator="greaterThanOrEqual">
      <formula>I46</formula>
    </cfRule>
  </conditionalFormatting>
  <conditionalFormatting sqref="J47:J49">
    <cfRule type="cellIs" dxfId="3047" priority="1071" operator="equal">
      <formula>0</formula>
    </cfRule>
    <cfRule type="cellIs" dxfId="3046" priority="1072" operator="lessThan">
      <formula>I47</formula>
    </cfRule>
    <cfRule type="cellIs" dxfId="3045" priority="1073" operator="greaterThanOrEqual">
      <formula>I47</formula>
    </cfRule>
  </conditionalFormatting>
  <conditionalFormatting sqref="K57:K58">
    <cfRule type="cellIs" dxfId="3044" priority="1068" operator="equal">
      <formula>"Introducir resultado"</formula>
    </cfRule>
    <cfRule type="cellIs" dxfId="3043" priority="1069" operator="equal">
      <formula>"Meta Conseguida"</formula>
    </cfRule>
    <cfRule type="cellIs" dxfId="3042" priority="1070" operator="equal">
      <formula>"Meta non Conseguida"</formula>
    </cfRule>
  </conditionalFormatting>
  <conditionalFormatting sqref="J54">
    <cfRule type="cellIs" dxfId="3041" priority="1062" operator="equal">
      <formula>0</formula>
    </cfRule>
    <cfRule type="cellIs" dxfId="3040" priority="1063" operator="lessThan">
      <formula>$E54</formula>
    </cfRule>
    <cfRule type="cellIs" dxfId="3039" priority="1064" operator="greaterThanOrEqual">
      <formula>$E54</formula>
    </cfRule>
  </conditionalFormatting>
  <conditionalFormatting sqref="K60">
    <cfRule type="cellIs" dxfId="3038" priority="1059" operator="equal">
      <formula>"Introducir resultado"</formula>
    </cfRule>
    <cfRule type="cellIs" dxfId="3037" priority="1060" operator="equal">
      <formula>"Meta Conseguida"</formula>
    </cfRule>
    <cfRule type="cellIs" dxfId="3036" priority="1061" operator="equal">
      <formula>"Meta non Conseguida"</formula>
    </cfRule>
  </conditionalFormatting>
  <conditionalFormatting sqref="K59">
    <cfRule type="cellIs" dxfId="3035" priority="1056" operator="equal">
      <formula>"Meta Totalmente Alcanzada"</formula>
    </cfRule>
    <cfRule type="cellIs" dxfId="3034" priority="1057" operator="equal">
      <formula>"Meta Parcialmente Alcanzada"</formula>
    </cfRule>
    <cfRule type="cellIs" dxfId="3033" priority="1058" operator="equal">
      <formula>"Ningunha Meta Alcanzada"</formula>
    </cfRule>
  </conditionalFormatting>
  <conditionalFormatting sqref="J59">
    <cfRule type="cellIs" dxfId="3032" priority="1053" operator="equal">
      <formula>0</formula>
    </cfRule>
    <cfRule type="cellIs" dxfId="3031" priority="1054" operator="lessThan">
      <formula>I59</formula>
    </cfRule>
    <cfRule type="cellIs" dxfId="3030" priority="1055" operator="greaterThanOrEqual">
      <formula>I59</formula>
    </cfRule>
  </conditionalFormatting>
  <conditionalFormatting sqref="K65">
    <cfRule type="cellIs" dxfId="3029" priority="1047" operator="equal">
      <formula>"Meta Totalmente Alcanzada"</formula>
    </cfRule>
    <cfRule type="cellIs" dxfId="3028" priority="1048" operator="equal">
      <formula>"Meta Parcialmente Alcanzada"</formula>
    </cfRule>
    <cfRule type="cellIs" dxfId="3027" priority="1049" operator="equal">
      <formula>"Ningunha Meta Alcanzada"</formula>
    </cfRule>
  </conditionalFormatting>
  <conditionalFormatting sqref="J65">
    <cfRule type="cellIs" dxfId="3026" priority="1044" operator="equal">
      <formula>0</formula>
    </cfRule>
    <cfRule type="cellIs" dxfId="3025" priority="1045" operator="lessThan">
      <formula>$E65</formula>
    </cfRule>
    <cfRule type="cellIs" dxfId="3024" priority="1046" operator="greaterThanOrEqual">
      <formula>$E65</formula>
    </cfRule>
  </conditionalFormatting>
  <conditionalFormatting sqref="K52">
    <cfRule type="cellIs" dxfId="3023" priority="1041" operator="equal">
      <formula>"Introducir resultado"</formula>
    </cfRule>
    <cfRule type="cellIs" dxfId="3022" priority="1042" operator="equal">
      <formula>"Meta Conseguida"</formula>
    </cfRule>
    <cfRule type="cellIs" dxfId="3021" priority="1043" operator="equal">
      <formula>"Meta non Conseguida"</formula>
    </cfRule>
  </conditionalFormatting>
  <conditionalFormatting sqref="K75">
    <cfRule type="cellIs" dxfId="3020" priority="1035" operator="equal">
      <formula>"Meta Totalmente Alcanzada"</formula>
    </cfRule>
    <cfRule type="cellIs" dxfId="3019" priority="1036" operator="equal">
      <formula>"Meta Parcialmente Alcanzada"</formula>
    </cfRule>
    <cfRule type="cellIs" dxfId="3018" priority="1037" operator="equal">
      <formula>"Ningunha Meta Alcanzada"</formula>
    </cfRule>
  </conditionalFormatting>
  <conditionalFormatting sqref="J75">
    <cfRule type="cellIs" dxfId="3017" priority="1032" operator="equal">
      <formula>0</formula>
    </cfRule>
    <cfRule type="cellIs" dxfId="3016" priority="1033" operator="lessThan">
      <formula>$E75</formula>
    </cfRule>
    <cfRule type="cellIs" dxfId="3015" priority="1034" operator="greaterThanOrEqual">
      <formula>$E75</formula>
    </cfRule>
  </conditionalFormatting>
  <conditionalFormatting sqref="K56">
    <cfRule type="cellIs" dxfId="3014" priority="1029" operator="equal">
      <formula>"Introducir resultado"</formula>
    </cfRule>
    <cfRule type="cellIs" dxfId="3013" priority="1030" operator="equal">
      <formula>"Meta Conseguida"</formula>
    </cfRule>
    <cfRule type="cellIs" dxfId="3012" priority="1031" operator="equal">
      <formula>"Meta non Conseguida"</formula>
    </cfRule>
  </conditionalFormatting>
  <conditionalFormatting sqref="K37">
    <cfRule type="cellIs" dxfId="3011" priority="1026" operator="equal">
      <formula>"Meta Totalmente Alcanzada"</formula>
    </cfRule>
    <cfRule type="cellIs" dxfId="3010" priority="1027" operator="equal">
      <formula>"Meta Parcialmente Alcanzada"</formula>
    </cfRule>
    <cfRule type="cellIs" dxfId="3009" priority="1028" operator="equal">
      <formula>"Ningunha Meta Alcanzada"</formula>
    </cfRule>
  </conditionalFormatting>
  <conditionalFormatting sqref="K46">
    <cfRule type="cellIs" dxfId="3008" priority="1023" operator="equal">
      <formula>"Meta Totalmente Alcanzada"</formula>
    </cfRule>
    <cfRule type="cellIs" dxfId="3007" priority="1024" operator="equal">
      <formula>"Meta Parcialmente Alcanzada"</formula>
    </cfRule>
    <cfRule type="cellIs" dxfId="3006" priority="1025" operator="equal">
      <formula>"Ningunha Meta Alcanzada"</formula>
    </cfRule>
  </conditionalFormatting>
  <conditionalFormatting sqref="K54">
    <cfRule type="cellIs" dxfId="3005" priority="1020" operator="equal">
      <formula>"Meta Totalmente Alcanzada"</formula>
    </cfRule>
    <cfRule type="cellIs" dxfId="3004" priority="1021" operator="equal">
      <formula>"Meta Parcialmente Alcanzada"</formula>
    </cfRule>
    <cfRule type="cellIs" dxfId="3003" priority="1022" operator="equal">
      <formula>"Ningunha Meta Alcanzada"</formula>
    </cfRule>
  </conditionalFormatting>
  <conditionalFormatting sqref="J55">
    <cfRule type="cellIs" dxfId="3002" priority="1008" operator="equal">
      <formula>0</formula>
    </cfRule>
    <cfRule type="cellIs" dxfId="3001" priority="1009" operator="lessThan">
      <formula>I55</formula>
    </cfRule>
    <cfRule type="cellIs" dxfId="3000" priority="1010" operator="greaterThanOrEqual">
      <formula>I55</formula>
    </cfRule>
  </conditionalFormatting>
  <conditionalFormatting sqref="J33">
    <cfRule type="cellIs" dxfId="2999" priority="1002" operator="equal">
      <formula>0</formula>
    </cfRule>
    <cfRule type="cellIs" dxfId="2998" priority="1003" operator="lessThan">
      <formula>I33</formula>
    </cfRule>
    <cfRule type="cellIs" dxfId="2997" priority="1004" operator="greaterThanOrEqual">
      <formula>I33</formula>
    </cfRule>
  </conditionalFormatting>
  <conditionalFormatting sqref="J32">
    <cfRule type="cellIs" dxfId="2996" priority="999" operator="equal">
      <formula>0</formula>
    </cfRule>
    <cfRule type="cellIs" dxfId="2995" priority="1000" operator="lessThan">
      <formula>I32</formula>
    </cfRule>
    <cfRule type="cellIs" dxfId="2994" priority="1001" operator="greaterThanOrEqual">
      <formula>I32</formula>
    </cfRule>
  </conditionalFormatting>
  <conditionalFormatting sqref="J35">
    <cfRule type="cellIs" dxfId="2993" priority="996" operator="equal">
      <formula>0</formula>
    </cfRule>
    <cfRule type="cellIs" dxfId="2992" priority="997" operator="lessThan">
      <formula>I35</formula>
    </cfRule>
    <cfRule type="cellIs" dxfId="2991" priority="998" operator="greaterThanOrEqual">
      <formula>I35</formula>
    </cfRule>
  </conditionalFormatting>
  <conditionalFormatting sqref="K36">
    <cfRule type="cellIs" dxfId="2990" priority="993" operator="equal">
      <formula>"Introducir resultado"</formula>
    </cfRule>
    <cfRule type="cellIs" dxfId="2989" priority="994" operator="equal">
      <formula>"Meta Conseguida"</formula>
    </cfRule>
    <cfRule type="cellIs" dxfId="2988" priority="995" operator="equal">
      <formula>"Meta non Conseguida"</formula>
    </cfRule>
  </conditionalFormatting>
  <conditionalFormatting sqref="J36">
    <cfRule type="cellIs" dxfId="2987" priority="990" operator="equal">
      <formula>0</formula>
    </cfRule>
    <cfRule type="cellIs" dxfId="2986" priority="991" operator="lessThan">
      <formula>I36</formula>
    </cfRule>
    <cfRule type="cellIs" dxfId="2985" priority="992" operator="greaterThanOrEqual">
      <formula>I36</formula>
    </cfRule>
  </conditionalFormatting>
  <conditionalFormatting sqref="J39">
    <cfRule type="cellIs" dxfId="2984" priority="984" operator="equal">
      <formula>0</formula>
    </cfRule>
    <cfRule type="cellIs" dxfId="2983" priority="985" operator="lessThan">
      <formula>I39</formula>
    </cfRule>
    <cfRule type="cellIs" dxfId="2982" priority="986" operator="greaterThanOrEqual">
      <formula>I39</formula>
    </cfRule>
  </conditionalFormatting>
  <conditionalFormatting sqref="K39">
    <cfRule type="cellIs" dxfId="2981" priority="987" operator="equal">
      <formula>"Introducir resultado"</formula>
    </cfRule>
    <cfRule type="cellIs" dxfId="2980" priority="988" operator="equal">
      <formula>"Meta Conseguida"</formula>
    </cfRule>
    <cfRule type="cellIs" dxfId="2979" priority="989" operator="equal">
      <formula>"Meta non Conseguida"</formula>
    </cfRule>
  </conditionalFormatting>
  <conditionalFormatting sqref="J40">
    <cfRule type="cellIs" dxfId="2978" priority="978" operator="equal">
      <formula>0</formula>
    </cfRule>
    <cfRule type="cellIs" dxfId="2977" priority="979" operator="lessThan">
      <formula>I40</formula>
    </cfRule>
    <cfRule type="cellIs" dxfId="2976" priority="980" operator="greaterThanOrEqual">
      <formula>I40</formula>
    </cfRule>
  </conditionalFormatting>
  <conditionalFormatting sqref="K40">
    <cfRule type="cellIs" dxfId="2975" priority="981" operator="equal">
      <formula>"Introducir resultado"</formula>
    </cfRule>
    <cfRule type="cellIs" dxfId="2974" priority="982" operator="equal">
      <formula>"Meta Conseguida"</formula>
    </cfRule>
    <cfRule type="cellIs" dxfId="2973" priority="983" operator="equal">
      <formula>"Meta non Conseguida"</formula>
    </cfRule>
  </conditionalFormatting>
  <conditionalFormatting sqref="K41">
    <cfRule type="cellIs" dxfId="2972" priority="975" operator="equal">
      <formula>"Introducir resultado"</formula>
    </cfRule>
    <cfRule type="cellIs" dxfId="2971" priority="976" operator="equal">
      <formula>"Indicador Completado"</formula>
    </cfRule>
    <cfRule type="cellIs" dxfId="2970" priority="977" operator="equal">
      <formula>"Meta no Conseguida"</formula>
    </cfRule>
  </conditionalFormatting>
  <conditionalFormatting sqref="J53">
    <cfRule type="cellIs" dxfId="2969" priority="972" operator="equal">
      <formula>0</formula>
    </cfRule>
    <cfRule type="cellIs" dxfId="2968" priority="973" operator="lessThanOrEqual">
      <formula>I53</formula>
    </cfRule>
    <cfRule type="cellIs" dxfId="2967" priority="974" operator="greaterThan">
      <formula>I53</formula>
    </cfRule>
  </conditionalFormatting>
  <conditionalFormatting sqref="K67:K69">
    <cfRule type="cellIs" dxfId="2966" priority="969" operator="equal">
      <formula>"Introducir resultado"</formula>
    </cfRule>
    <cfRule type="cellIs" dxfId="2965" priority="970" operator="equal">
      <formula>"Meta Conseguida"</formula>
    </cfRule>
    <cfRule type="cellIs" dxfId="2964" priority="971" operator="equal">
      <formula>"Meta non Conseguida"</formula>
    </cfRule>
  </conditionalFormatting>
  <conditionalFormatting sqref="K76">
    <cfRule type="cellIs" dxfId="2963" priority="966" operator="equal">
      <formula>"Introducir resultado"</formula>
    </cfRule>
    <cfRule type="cellIs" dxfId="2962" priority="967" operator="equal">
      <formula>"Meta Conseguida"</formula>
    </cfRule>
    <cfRule type="cellIs" dxfId="2961" priority="968" operator="equal">
      <formula>"Meta non Conseguida"</formula>
    </cfRule>
  </conditionalFormatting>
  <conditionalFormatting sqref="J76">
    <cfRule type="cellIs" dxfId="2960" priority="963" operator="equal">
      <formula>0</formula>
    </cfRule>
    <cfRule type="cellIs" dxfId="2959" priority="964" operator="lessThan">
      <formula>I76</formula>
    </cfRule>
    <cfRule type="cellIs" dxfId="2958" priority="965" operator="greaterThanOrEqual">
      <formula>I76</formula>
    </cfRule>
  </conditionalFormatting>
  <conditionalFormatting sqref="K77">
    <cfRule type="cellIs" dxfId="2957" priority="960" operator="equal">
      <formula>"Introducir resultado"</formula>
    </cfRule>
    <cfRule type="cellIs" dxfId="2956" priority="961" operator="equal">
      <formula>"Meta Conseguida"</formula>
    </cfRule>
    <cfRule type="cellIs" dxfId="2955" priority="962" operator="equal">
      <formula>"Meta non Conseguida"</formula>
    </cfRule>
  </conditionalFormatting>
  <conditionalFormatting sqref="J77">
    <cfRule type="cellIs" dxfId="2954" priority="957" operator="equal">
      <formula>0</formula>
    </cfRule>
    <cfRule type="cellIs" dxfId="2953" priority="958" operator="lessThan">
      <formula>I77</formula>
    </cfRule>
    <cfRule type="cellIs" dxfId="2952" priority="959" operator="greaterThanOrEqual">
      <formula>I77</formula>
    </cfRule>
  </conditionalFormatting>
  <conditionalFormatting sqref="K78">
    <cfRule type="cellIs" dxfId="2951" priority="954" operator="equal">
      <formula>"Introducir resultado"</formula>
    </cfRule>
    <cfRule type="cellIs" dxfId="2950" priority="955" operator="equal">
      <formula>"Meta Conseguida"</formula>
    </cfRule>
    <cfRule type="cellIs" dxfId="2949" priority="956" operator="equal">
      <formula>"Meta non Conseguida"</formula>
    </cfRule>
  </conditionalFormatting>
  <conditionalFormatting sqref="J78">
    <cfRule type="cellIs" dxfId="2948" priority="951" operator="equal">
      <formula>0</formula>
    </cfRule>
    <cfRule type="cellIs" dxfId="2947" priority="952" operator="lessThan">
      <formula>I78</formula>
    </cfRule>
    <cfRule type="cellIs" dxfId="2946" priority="953" operator="greaterThanOrEqual">
      <formula>I78</formula>
    </cfRule>
  </conditionalFormatting>
  <conditionalFormatting sqref="K79">
    <cfRule type="cellIs" dxfId="2945" priority="948" operator="equal">
      <formula>"Introducir resultado"</formula>
    </cfRule>
    <cfRule type="cellIs" dxfId="2944" priority="949" operator="equal">
      <formula>"Meta Conseguida"</formula>
    </cfRule>
    <cfRule type="cellIs" dxfId="2943" priority="950" operator="equal">
      <formula>"Meta non Conseguida"</formula>
    </cfRule>
  </conditionalFormatting>
  <conditionalFormatting sqref="J79">
    <cfRule type="cellIs" dxfId="2942" priority="945" operator="equal">
      <formula>0</formula>
    </cfRule>
    <cfRule type="cellIs" dxfId="2941" priority="946" operator="lessThan">
      <formula>I79</formula>
    </cfRule>
    <cfRule type="cellIs" dxfId="2940" priority="947" operator="greaterThanOrEqual">
      <formula>I79</formula>
    </cfRule>
  </conditionalFormatting>
  <conditionalFormatting sqref="K62">
    <cfRule type="cellIs" dxfId="2939" priority="942" operator="equal">
      <formula>"Introducir resultado"</formula>
    </cfRule>
    <cfRule type="cellIs" dxfId="2938" priority="943" operator="equal">
      <formula>"Meta Conseguida"</formula>
    </cfRule>
    <cfRule type="cellIs" dxfId="2937" priority="944" operator="equal">
      <formula>"Meta non Conseguida"</formula>
    </cfRule>
  </conditionalFormatting>
  <conditionalFormatting sqref="J63">
    <cfRule type="cellIs" dxfId="2936" priority="933" operator="equal">
      <formula>0</formula>
    </cfRule>
    <cfRule type="cellIs" dxfId="2935" priority="934" operator="lessThan">
      <formula>I63</formula>
    </cfRule>
    <cfRule type="cellIs" dxfId="2934" priority="935" operator="greaterThanOrEqual">
      <formula>I63</formula>
    </cfRule>
  </conditionalFormatting>
  <conditionalFormatting sqref="K63">
    <cfRule type="cellIs" dxfId="2933" priority="936" operator="equal">
      <formula>"Introducir resultado"</formula>
    </cfRule>
    <cfRule type="cellIs" dxfId="2932" priority="937" operator="equal">
      <formula>"Meta Conseguida"</formula>
    </cfRule>
    <cfRule type="cellIs" dxfId="2931" priority="938" operator="equal">
      <formula>"Meta non Conseguida"</formula>
    </cfRule>
  </conditionalFormatting>
  <conditionalFormatting sqref="K83">
    <cfRule type="cellIs" dxfId="2930" priority="930" operator="equal">
      <formula>"Introducir resultado"</formula>
    </cfRule>
    <cfRule type="cellIs" dxfId="2929" priority="931" operator="equal">
      <formula>"Meta Conseguida"</formula>
    </cfRule>
    <cfRule type="cellIs" dxfId="2928" priority="932" operator="equal">
      <formula>"Meta non Conseguida"</formula>
    </cfRule>
  </conditionalFormatting>
  <conditionalFormatting sqref="K82">
    <cfRule type="cellIs" dxfId="2927" priority="927" operator="equal">
      <formula>"Meta Totalmente Alcanzada"</formula>
    </cfRule>
    <cfRule type="cellIs" dxfId="2926" priority="928" operator="equal">
      <formula>"Meta Parcialmente Alcanzada"</formula>
    </cfRule>
    <cfRule type="cellIs" dxfId="2925" priority="929" operator="equal">
      <formula>"Ningunha Meta Alcanzada"</formula>
    </cfRule>
  </conditionalFormatting>
  <conditionalFormatting sqref="J82">
    <cfRule type="cellIs" dxfId="2924" priority="924" operator="equal">
      <formula>0</formula>
    </cfRule>
    <cfRule type="cellIs" dxfId="2923" priority="925" operator="lessThan">
      <formula>$E82</formula>
    </cfRule>
    <cfRule type="cellIs" dxfId="2922" priority="926" operator="greaterThanOrEqual">
      <formula>$E82</formula>
    </cfRule>
  </conditionalFormatting>
  <conditionalFormatting sqref="K84:K86">
    <cfRule type="cellIs" dxfId="2921" priority="921" operator="equal">
      <formula>"Introducir resultado"</formula>
    </cfRule>
    <cfRule type="cellIs" dxfId="2920" priority="922" operator="equal">
      <formula>"Meta Conseguida"</formula>
    </cfRule>
    <cfRule type="cellIs" dxfId="2919" priority="923" operator="equal">
      <formula>"Meta non Conseguida"</formula>
    </cfRule>
  </conditionalFormatting>
  <conditionalFormatting sqref="J27">
    <cfRule type="cellIs" dxfId="2918" priority="903" operator="equal">
      <formula>0</formula>
    </cfRule>
    <cfRule type="cellIs" dxfId="2917" priority="904" operator="lessThan">
      <formula>$E27</formula>
    </cfRule>
    <cfRule type="cellIs" dxfId="2916" priority="905" operator="greaterThanOrEqual">
      <formula>$E27</formula>
    </cfRule>
  </conditionalFormatting>
  <conditionalFormatting sqref="J28">
    <cfRule type="cellIs" dxfId="2915" priority="900" operator="equal">
      <formula>0</formula>
    </cfRule>
    <cfRule type="cellIs" dxfId="2914" priority="901" operator="lessThan">
      <formula>$E28</formula>
    </cfRule>
    <cfRule type="cellIs" dxfId="2913" priority="902" operator="greaterThanOrEqual">
      <formula>$E28</formula>
    </cfRule>
  </conditionalFormatting>
  <conditionalFormatting sqref="J29">
    <cfRule type="cellIs" dxfId="2912" priority="897" operator="equal">
      <formula>0</formula>
    </cfRule>
    <cfRule type="cellIs" dxfId="2911" priority="898" operator="lessThan">
      <formula>$E29</formula>
    </cfRule>
    <cfRule type="cellIs" dxfId="2910" priority="899" operator="greaterThanOrEqual">
      <formula>$E29</formula>
    </cfRule>
  </conditionalFormatting>
  <conditionalFormatting sqref="J30">
    <cfRule type="cellIs" dxfId="2909" priority="894" operator="equal">
      <formula>0</formula>
    </cfRule>
    <cfRule type="cellIs" dxfId="2908" priority="895" operator="lessThan">
      <formula>$E30</formula>
    </cfRule>
    <cfRule type="cellIs" dxfId="2907" priority="896" operator="greaterThanOrEqual">
      <formula>$E30</formula>
    </cfRule>
  </conditionalFormatting>
  <conditionalFormatting sqref="J24">
    <cfRule type="cellIs" dxfId="2906" priority="918" operator="equal">
      <formula>0</formula>
    </cfRule>
    <cfRule type="cellIs" dxfId="2905" priority="919" operator="greaterThanOrEqual">
      <formula>I24</formula>
    </cfRule>
    <cfRule type="cellIs" dxfId="2904" priority="920" operator="lessThan">
      <formula>I24</formula>
    </cfRule>
  </conditionalFormatting>
  <conditionalFormatting sqref="K24">
    <cfRule type="cellIs" dxfId="2903" priority="915" operator="equal">
      <formula>"Meta Totalmente Alcanzada"</formula>
    </cfRule>
    <cfRule type="cellIs" dxfId="2902" priority="916" operator="equal">
      <formula>"Meta Parcialmente Alcanzada"</formula>
    </cfRule>
    <cfRule type="cellIs" dxfId="2901" priority="917" operator="equal">
      <formula>"Ningunha Meta Alcanzada"</formula>
    </cfRule>
  </conditionalFormatting>
  <conditionalFormatting sqref="K26">
    <cfRule type="cellIs" dxfId="2900" priority="912" operator="equal">
      <formula>"Introducir resultado"</formula>
    </cfRule>
    <cfRule type="cellIs" dxfId="2899" priority="913" operator="equal">
      <formula>"Meta Conseguida"</formula>
    </cfRule>
    <cfRule type="cellIs" dxfId="2898" priority="914" operator="equal">
      <formula>"Meta non Conseguida"</formula>
    </cfRule>
  </conditionalFormatting>
  <conditionalFormatting sqref="J26">
    <cfRule type="cellIs" dxfId="2897" priority="909" operator="equal">
      <formula>0</formula>
    </cfRule>
    <cfRule type="cellIs" dxfId="2896" priority="910" operator="lessThanOrEqual">
      <formula>I26</formula>
    </cfRule>
    <cfRule type="cellIs" dxfId="2895" priority="911" operator="greaterThan">
      <formula>I26</formula>
    </cfRule>
  </conditionalFormatting>
  <conditionalFormatting sqref="J25">
    <cfRule type="cellIs" dxfId="2894" priority="906" operator="equal">
      <formula>0</formula>
    </cfRule>
    <cfRule type="cellIs" dxfId="2893" priority="907" operator="lessThan">
      <formula>I25</formula>
    </cfRule>
    <cfRule type="cellIs" dxfId="2892" priority="908" operator="greaterThanOrEqual">
      <formula>I25</formula>
    </cfRule>
  </conditionalFormatting>
  <conditionalFormatting sqref="J92">
    <cfRule type="cellIs" dxfId="2891" priority="891" operator="equal">
      <formula>0</formula>
    </cfRule>
    <cfRule type="cellIs" dxfId="2890" priority="892" operator="lessThan">
      <formula>I92</formula>
    </cfRule>
    <cfRule type="cellIs" dxfId="2889" priority="893" operator="greaterThanOrEqual">
      <formula>I92</formula>
    </cfRule>
  </conditionalFormatting>
  <conditionalFormatting sqref="K92">
    <cfRule type="cellIs" dxfId="2888" priority="888" operator="equal">
      <formula>"Meta Totalmente Alcanzada"</formula>
    </cfRule>
    <cfRule type="cellIs" dxfId="2887" priority="889" operator="equal">
      <formula>"Meta Parcialmente Alcanzada"</formula>
    </cfRule>
    <cfRule type="cellIs" dxfId="2886" priority="890" operator="equal">
      <formula>"Ningunha Meta Alcanzada"</formula>
    </cfRule>
  </conditionalFormatting>
  <conditionalFormatting sqref="J56:J58">
    <cfRule type="cellIs" dxfId="2885" priority="831" operator="equal">
      <formula>0</formula>
    </cfRule>
    <cfRule type="cellIs" dxfId="2884" priority="832" operator="lessThan">
      <formula>I56</formula>
    </cfRule>
    <cfRule type="cellIs" dxfId="2883" priority="833" operator="greaterThanOrEqual">
      <formula>I56</formula>
    </cfRule>
  </conditionalFormatting>
  <conditionalFormatting sqref="J66">
    <cfRule type="cellIs" dxfId="2882" priority="828" operator="equal">
      <formula>0</formula>
    </cfRule>
    <cfRule type="cellIs" dxfId="2881" priority="829" operator="lessThan">
      <formula>I66</formula>
    </cfRule>
    <cfRule type="cellIs" dxfId="2880" priority="830" operator="greaterThanOrEqual">
      <formula>I66</formula>
    </cfRule>
  </conditionalFormatting>
  <conditionalFormatting sqref="J68">
    <cfRule type="cellIs" dxfId="2879" priority="822" operator="equal">
      <formula>0</formula>
    </cfRule>
    <cfRule type="cellIs" dxfId="2878" priority="823" operator="lessThan">
      <formula>I68</formula>
    </cfRule>
    <cfRule type="cellIs" dxfId="2877" priority="824" operator="greaterThanOrEqual">
      <formula>I68</formula>
    </cfRule>
  </conditionalFormatting>
  <conditionalFormatting sqref="J83">
    <cfRule type="cellIs" dxfId="2876" priority="816" operator="equal">
      <formula>0</formula>
    </cfRule>
    <cfRule type="cellIs" dxfId="2875" priority="817" operator="lessThan">
      <formula>I83</formula>
    </cfRule>
    <cfRule type="cellIs" dxfId="2874" priority="818" operator="greaterThanOrEqual">
      <formula>I83</formula>
    </cfRule>
  </conditionalFormatting>
  <conditionalFormatting sqref="J84">
    <cfRule type="cellIs" dxfId="2873" priority="813" operator="equal">
      <formula>0</formula>
    </cfRule>
    <cfRule type="cellIs" dxfId="2872" priority="814" operator="lessThan">
      <formula>I84</formula>
    </cfRule>
    <cfRule type="cellIs" dxfId="2871" priority="815" operator="greaterThanOrEqual">
      <formula>I84</formula>
    </cfRule>
  </conditionalFormatting>
  <conditionalFormatting sqref="J85">
    <cfRule type="cellIs" dxfId="2870" priority="810" operator="equal">
      <formula>0</formula>
    </cfRule>
    <cfRule type="cellIs" dxfId="2869" priority="811" operator="lessThan">
      <formula>I85</formula>
    </cfRule>
    <cfRule type="cellIs" dxfId="2868" priority="812" operator="greaterThanOrEqual">
      <formula>I85</formula>
    </cfRule>
  </conditionalFormatting>
  <conditionalFormatting sqref="J86">
    <cfRule type="cellIs" dxfId="2867" priority="807" operator="equal">
      <formula>0</formula>
    </cfRule>
    <cfRule type="cellIs" dxfId="2866" priority="808" operator="lessThan">
      <formula>I86</formula>
    </cfRule>
    <cfRule type="cellIs" dxfId="2865" priority="809" operator="greaterThanOrEqual">
      <formula>I86</formula>
    </cfRule>
  </conditionalFormatting>
  <conditionalFormatting sqref="J61">
    <cfRule type="cellIs" dxfId="2864" priority="801" operator="equal">
      <formula>0</formula>
    </cfRule>
    <cfRule type="cellIs" dxfId="2863" priority="802" operator="lessThan">
      <formula>I61</formula>
    </cfRule>
    <cfRule type="cellIs" dxfId="2862" priority="803" operator="greaterThanOrEqual">
      <formula>I61</formula>
    </cfRule>
  </conditionalFormatting>
  <conditionalFormatting sqref="K61">
    <cfRule type="cellIs" dxfId="2861" priority="804" operator="equal">
      <formula>"Introducir resultado"</formula>
    </cfRule>
    <cfRule type="cellIs" dxfId="2860" priority="805" operator="equal">
      <formula>"Meta Conseguida"</formula>
    </cfRule>
    <cfRule type="cellIs" dxfId="2859" priority="806" operator="equal">
      <formula>"Meta non Conseguida"</formula>
    </cfRule>
  </conditionalFormatting>
  <conditionalFormatting sqref="K35">
    <cfRule type="cellIs" dxfId="2858" priority="770" operator="equal">
      <formula>"Introducir resultado"</formula>
    </cfRule>
    <cfRule type="cellIs" dxfId="2857" priority="771" operator="equal">
      <formula>"Meta Conseguida"</formula>
    </cfRule>
    <cfRule type="cellIs" dxfId="2856" priority="772" operator="equal">
      <formula>"Meta non Conseguida"</formula>
    </cfRule>
  </conditionalFormatting>
  <conditionalFormatting sqref="K25">
    <cfRule type="cellIs" dxfId="2855" priority="767" operator="equal">
      <formula>"Introducir resultado"</formula>
    </cfRule>
    <cfRule type="cellIs" dxfId="2854" priority="768" operator="equal">
      <formula>"Meta Conseguida"</formula>
    </cfRule>
    <cfRule type="cellIs" dxfId="2853" priority="769" operator="equal">
      <formula>"Meta non Conseguida"</formula>
    </cfRule>
  </conditionalFormatting>
  <conditionalFormatting sqref="K27:K30">
    <cfRule type="cellIs" dxfId="2852" priority="764" operator="equal">
      <formula>"Introducir resultado"</formula>
    </cfRule>
    <cfRule type="cellIs" dxfId="2851" priority="765" operator="equal">
      <formula>"Meta Conseguida"</formula>
    </cfRule>
    <cfRule type="cellIs" dxfId="2850" priority="766" operator="equal">
      <formula>"Meta non Conseguida"</formula>
    </cfRule>
  </conditionalFormatting>
  <conditionalFormatting sqref="K32">
    <cfRule type="cellIs" dxfId="2849" priority="761" operator="equal">
      <formula>"Introducir resultado"</formula>
    </cfRule>
    <cfRule type="cellIs" dxfId="2848" priority="762" operator="equal">
      <formula>"Meta Conseguida"</formula>
    </cfRule>
    <cfRule type="cellIs" dxfId="2847" priority="763" operator="equal">
      <formula>"Meta non Conseguida"</formula>
    </cfRule>
  </conditionalFormatting>
  <conditionalFormatting sqref="K53">
    <cfRule type="cellIs" dxfId="2846" priority="758" operator="equal">
      <formula>"Introducir resultado"</formula>
    </cfRule>
    <cfRule type="cellIs" dxfId="2845" priority="759" operator="equal">
      <formula>"Meta Conseguida"</formula>
    </cfRule>
    <cfRule type="cellIs" dxfId="2844" priority="760" operator="equal">
      <formula>"Meta non Conseguida"</formula>
    </cfRule>
  </conditionalFormatting>
  <conditionalFormatting sqref="K64">
    <cfRule type="cellIs" dxfId="2843" priority="755" operator="equal">
      <formula>"Introducir resultado"</formula>
    </cfRule>
    <cfRule type="cellIs" dxfId="2842" priority="756" operator="equal">
      <formula>"Meta Conseguida"</formula>
    </cfRule>
    <cfRule type="cellIs" dxfId="2841" priority="757" operator="equal">
      <formula>"Meta non Conseguida"</formula>
    </cfRule>
  </conditionalFormatting>
  <conditionalFormatting sqref="K70">
    <cfRule type="cellIs" dxfId="2840" priority="752" operator="equal">
      <formula>"Introducir resultado"</formula>
    </cfRule>
    <cfRule type="cellIs" dxfId="2839" priority="753" operator="equal">
      <formula>"Indicador Completado"</formula>
    </cfRule>
    <cfRule type="cellIs" dxfId="2838" priority="754" operator="equal">
      <formula>"Meta no Conseguida"</formula>
    </cfRule>
  </conditionalFormatting>
  <conditionalFormatting sqref="K72">
    <cfRule type="cellIs" dxfId="2837" priority="749" operator="equal">
      <formula>"Introducir resultado"</formula>
    </cfRule>
    <cfRule type="cellIs" dxfId="2836" priority="750" operator="equal">
      <formula>"Indicador Completado"</formula>
    </cfRule>
    <cfRule type="cellIs" dxfId="2835" priority="751" operator="equal">
      <formula>"Meta no Conseguida"</formula>
    </cfRule>
  </conditionalFormatting>
  <conditionalFormatting sqref="K71">
    <cfRule type="cellIs" dxfId="2834" priority="746" operator="equal">
      <formula>"Introducir resultado"</formula>
    </cfRule>
    <cfRule type="cellIs" dxfId="2833" priority="747" operator="equal">
      <formula>"Meta Conseguida"</formula>
    </cfRule>
    <cfRule type="cellIs" dxfId="2832" priority="748" operator="equal">
      <formula>"Meta non Conseguida"</formula>
    </cfRule>
  </conditionalFormatting>
  <conditionalFormatting sqref="K73">
    <cfRule type="cellIs" dxfId="2831" priority="743" operator="equal">
      <formula>"Introducir resultado"</formula>
    </cfRule>
    <cfRule type="cellIs" dxfId="2830" priority="744" operator="equal">
      <formula>"Meta Conseguida"</formula>
    </cfRule>
    <cfRule type="cellIs" dxfId="2829" priority="745" operator="equal">
      <formula>"Meta non Conseguida"</formula>
    </cfRule>
  </conditionalFormatting>
  <conditionalFormatting sqref="K74">
    <cfRule type="cellIs" dxfId="2828" priority="740" operator="equal">
      <formula>"Introducir resultado"</formula>
    </cfRule>
    <cfRule type="cellIs" dxfId="2827" priority="741" operator="equal">
      <formula>"Meta Conseguida"</formula>
    </cfRule>
    <cfRule type="cellIs" dxfId="2826" priority="742" operator="equal">
      <formula>"Meta non Conseguida"</formula>
    </cfRule>
  </conditionalFormatting>
  <conditionalFormatting sqref="K80">
    <cfRule type="cellIs" dxfId="2825" priority="737" operator="equal">
      <formula>"Introducir resultado"</formula>
    </cfRule>
    <cfRule type="cellIs" dxfId="2824" priority="738" operator="equal">
      <formula>"Meta Conseguida"</formula>
    </cfRule>
    <cfRule type="cellIs" dxfId="2823" priority="739" operator="equal">
      <formula>"Meta non Conseguida"</formula>
    </cfRule>
  </conditionalFormatting>
  <conditionalFormatting sqref="K81">
    <cfRule type="cellIs" dxfId="2822" priority="734" operator="equal">
      <formula>"Introducir resultado"</formula>
    </cfRule>
    <cfRule type="cellIs" dxfId="2821" priority="735" operator="equal">
      <formula>"Meta Conseguida"</formula>
    </cfRule>
    <cfRule type="cellIs" dxfId="2820" priority="736" operator="equal">
      <formula>"Meta non Conseguida"</formula>
    </cfRule>
  </conditionalFormatting>
  <conditionalFormatting sqref="J80">
    <cfRule type="cellIs" dxfId="2819" priority="731" operator="equal">
      <formula>0</formula>
    </cfRule>
    <cfRule type="cellIs" dxfId="2818" priority="732" operator="lessThan">
      <formula>I80</formula>
    </cfRule>
    <cfRule type="cellIs" dxfId="2817" priority="733" operator="greaterThanOrEqual">
      <formula>I80</formula>
    </cfRule>
  </conditionalFormatting>
  <conditionalFormatting sqref="J71">
    <cfRule type="cellIs" dxfId="2816" priority="728" operator="equal">
      <formula>0</formula>
    </cfRule>
    <cfRule type="cellIs" dxfId="2815" priority="729" operator="lessThan">
      <formula>I71</formula>
    </cfRule>
    <cfRule type="cellIs" dxfId="2814" priority="730" operator="greaterThanOrEqual">
      <formula>I71</formula>
    </cfRule>
  </conditionalFormatting>
  <conditionalFormatting sqref="J73">
    <cfRule type="cellIs" dxfId="2813" priority="725" operator="equal">
      <formula>0</formula>
    </cfRule>
    <cfRule type="cellIs" dxfId="2812" priority="726" operator="lessThan">
      <formula>I73</formula>
    </cfRule>
    <cfRule type="cellIs" dxfId="2811" priority="727" operator="greaterThanOrEqual">
      <formula>I73</formula>
    </cfRule>
  </conditionalFormatting>
  <conditionalFormatting sqref="J74">
    <cfRule type="cellIs" dxfId="2810" priority="722" operator="equal">
      <formula>0</formula>
    </cfRule>
    <cfRule type="cellIs" dxfId="2809" priority="723" operator="lessThan">
      <formula>I74</formula>
    </cfRule>
    <cfRule type="cellIs" dxfId="2808" priority="724" operator="greaterThanOrEqual">
      <formula>I74</formula>
    </cfRule>
  </conditionalFormatting>
  <conditionalFormatting sqref="J81">
    <cfRule type="cellIs" dxfId="2807" priority="719" operator="equal">
      <formula>0</formula>
    </cfRule>
    <cfRule type="cellIs" dxfId="2806" priority="720" operator="lessThan">
      <formula>I81</formula>
    </cfRule>
    <cfRule type="cellIs" dxfId="2805" priority="721" operator="greaterThanOrEqual">
      <formula>I81</formula>
    </cfRule>
  </conditionalFormatting>
  <conditionalFormatting sqref="K87:K88">
    <cfRule type="cellIs" dxfId="2804" priority="716" operator="equal">
      <formula>"Introducir resultado"</formula>
    </cfRule>
    <cfRule type="cellIs" dxfId="2803" priority="717" operator="equal">
      <formula>"Indicador Completado"</formula>
    </cfRule>
    <cfRule type="cellIs" dxfId="2802" priority="718" operator="equal">
      <formula>"Meta no Conseguida"</formula>
    </cfRule>
  </conditionalFormatting>
  <conditionalFormatting sqref="J93:J102">
    <cfRule type="cellIs" dxfId="2801" priority="713" operator="equal">
      <formula>0</formula>
    </cfRule>
    <cfRule type="cellIs" dxfId="2800" priority="714" operator="lessThan">
      <formula>I93</formula>
    </cfRule>
    <cfRule type="cellIs" dxfId="2799" priority="715" operator="greaterThanOrEqual">
      <formula>I93</formula>
    </cfRule>
  </conditionalFormatting>
  <conditionalFormatting sqref="K93:K102">
    <cfRule type="cellIs" dxfId="2798" priority="710" operator="equal">
      <formula>"Introducir resultado"</formula>
    </cfRule>
    <cfRule type="cellIs" dxfId="2797" priority="711" operator="equal">
      <formula>"Meta Conseguida"</formula>
    </cfRule>
    <cfRule type="cellIs" dxfId="2796" priority="712" operator="equal">
      <formula>"Meta non Conseguida"</formula>
    </cfRule>
  </conditionalFormatting>
  <conditionalFormatting sqref="O33">
    <cfRule type="cellIs" dxfId="2795" priority="707" operator="equal">
      <formula>"Introducir resultado"</formula>
    </cfRule>
    <cfRule type="cellIs" dxfId="2794" priority="708" operator="equal">
      <formula>"Meta Conseguida"</formula>
    </cfRule>
    <cfRule type="cellIs" dxfId="2793" priority="709" operator="equal">
      <formula>"Meta non Conseguida"</formula>
    </cfRule>
  </conditionalFormatting>
  <conditionalFormatting sqref="O55">
    <cfRule type="cellIs" dxfId="2792" priority="683" operator="equal">
      <formula>"Introducir resultado"</formula>
    </cfRule>
    <cfRule type="cellIs" dxfId="2791" priority="684" operator="equal">
      <formula>"Meta Conseguida"</formula>
    </cfRule>
    <cfRule type="cellIs" dxfId="2790" priority="685" operator="equal">
      <formula>"Meta non Conseguida"</formula>
    </cfRule>
  </conditionalFormatting>
  <conditionalFormatting sqref="O66">
    <cfRule type="cellIs" dxfId="2789" priority="668" operator="equal">
      <formula>"Introducir resultado"</formula>
    </cfRule>
    <cfRule type="cellIs" dxfId="2788" priority="669" operator="equal">
      <formula>"Meta Conseguida"</formula>
    </cfRule>
    <cfRule type="cellIs" dxfId="2787" priority="670" operator="equal">
      <formula>"Meta non Conseguida"</formula>
    </cfRule>
  </conditionalFormatting>
  <conditionalFormatting sqref="N52">
    <cfRule type="cellIs" dxfId="2786" priority="635" operator="equal">
      <formula>0</formula>
    </cfRule>
    <cfRule type="cellIs" dxfId="2785" priority="636" operator="lessThanOrEqual">
      <formula>M52</formula>
    </cfRule>
    <cfRule type="cellIs" dxfId="2784" priority="637" operator="greaterThan">
      <formula>M52</formula>
    </cfRule>
  </conditionalFormatting>
  <conditionalFormatting sqref="N38">
    <cfRule type="cellIs" dxfId="2783" priority="632" operator="equal">
      <formula>0</formula>
    </cfRule>
    <cfRule type="cellIs" dxfId="2782" priority="633" operator="lessThan">
      <formula>M38</formula>
    </cfRule>
    <cfRule type="cellIs" dxfId="2781" priority="634" operator="greaterThanOrEqual">
      <formula>M38</formula>
    </cfRule>
  </conditionalFormatting>
  <conditionalFormatting sqref="N64">
    <cfRule type="cellIs" dxfId="2780" priority="629" operator="equal">
      <formula>0</formula>
    </cfRule>
    <cfRule type="cellIs" dxfId="2779" priority="630" operator="lessThan">
      <formula>M64</formula>
    </cfRule>
    <cfRule type="cellIs" dxfId="2778" priority="631" operator="greaterThanOrEqual">
      <formula>M64</formula>
    </cfRule>
  </conditionalFormatting>
  <conditionalFormatting sqref="N60">
    <cfRule type="cellIs" dxfId="2777" priority="623" operator="equal">
      <formula>0</formula>
    </cfRule>
    <cfRule type="cellIs" dxfId="2776" priority="624" operator="lessThan">
      <formula>M60</formula>
    </cfRule>
    <cfRule type="cellIs" dxfId="2775" priority="625" operator="greaterThanOrEqual">
      <formula>M60</formula>
    </cfRule>
  </conditionalFormatting>
  <conditionalFormatting sqref="O48:O49">
    <cfRule type="cellIs" dxfId="2774" priority="704" operator="equal">
      <formula>"Introducir resultado"</formula>
    </cfRule>
    <cfRule type="cellIs" dxfId="2773" priority="705" operator="equal">
      <formula>"Meta Conseguida"</formula>
    </cfRule>
    <cfRule type="cellIs" dxfId="2772" priority="706" operator="equal">
      <formula>"Meta non Conseguida"</formula>
    </cfRule>
  </conditionalFormatting>
  <conditionalFormatting sqref="O38">
    <cfRule type="cellIs" dxfId="2771" priority="701" operator="equal">
      <formula>"Introducir resultado"</formula>
    </cfRule>
    <cfRule type="cellIs" dxfId="2770" priority="702" operator="equal">
      <formula>"Meta Conseguida"</formula>
    </cfRule>
    <cfRule type="cellIs" dxfId="2769" priority="703" operator="equal">
      <formula>"Meta non Conseguida"</formula>
    </cfRule>
  </conditionalFormatting>
  <conditionalFormatting sqref="N37">
    <cfRule type="cellIs" dxfId="2768" priority="698" operator="equal">
      <formula>0</formula>
    </cfRule>
    <cfRule type="cellIs" dxfId="2767" priority="699" operator="lessThan">
      <formula>$E37</formula>
    </cfRule>
    <cfRule type="cellIs" dxfId="2766" priority="700" operator="greaterThanOrEqual">
      <formula>$E37</formula>
    </cfRule>
  </conditionalFormatting>
  <conditionalFormatting sqref="O47">
    <cfRule type="cellIs" dxfId="2765" priority="695" operator="equal">
      <formula>"Introducir resultado"</formula>
    </cfRule>
    <cfRule type="cellIs" dxfId="2764" priority="696" operator="equal">
      <formula>"Meta Conseguida"</formula>
    </cfRule>
    <cfRule type="cellIs" dxfId="2763" priority="697" operator="equal">
      <formula>"Meta noN Conseguida"</formula>
    </cfRule>
  </conditionalFormatting>
  <conditionalFormatting sqref="N46">
    <cfRule type="cellIs" dxfId="2762" priority="692" operator="equal">
      <formula>0</formula>
    </cfRule>
    <cfRule type="cellIs" dxfId="2761" priority="693" operator="lessThan">
      <formula>M46</formula>
    </cfRule>
    <cfRule type="cellIs" dxfId="2760" priority="694" operator="greaterThanOrEqual">
      <formula>M46</formula>
    </cfRule>
  </conditionalFormatting>
  <conditionalFormatting sqref="N47:N49">
    <cfRule type="cellIs" dxfId="2759" priority="689" operator="equal">
      <formula>0</formula>
    </cfRule>
    <cfRule type="cellIs" dxfId="2758" priority="690" operator="lessThan">
      <formula>M47</formula>
    </cfRule>
    <cfRule type="cellIs" dxfId="2757" priority="691" operator="greaterThanOrEqual">
      <formula>M47</formula>
    </cfRule>
  </conditionalFormatting>
  <conditionalFormatting sqref="O57:O58">
    <cfRule type="cellIs" dxfId="2756" priority="686" operator="equal">
      <formula>"Introducir resultado"</formula>
    </cfRule>
    <cfRule type="cellIs" dxfId="2755" priority="687" operator="equal">
      <formula>"Meta Conseguida"</formula>
    </cfRule>
    <cfRule type="cellIs" dxfId="2754" priority="688" operator="equal">
      <formula>"Meta non Conseguida"</formula>
    </cfRule>
  </conditionalFormatting>
  <conditionalFormatting sqref="N54">
    <cfRule type="cellIs" dxfId="2753" priority="680" operator="equal">
      <formula>0</formula>
    </cfRule>
    <cfRule type="cellIs" dxfId="2752" priority="681" operator="lessThan">
      <formula>$E54</formula>
    </cfRule>
    <cfRule type="cellIs" dxfId="2751" priority="682" operator="greaterThanOrEqual">
      <formula>$E54</formula>
    </cfRule>
  </conditionalFormatting>
  <conditionalFormatting sqref="O60">
    <cfRule type="cellIs" dxfId="2750" priority="677" operator="equal">
      <formula>"Introducir resultado"</formula>
    </cfRule>
    <cfRule type="cellIs" dxfId="2749" priority="678" operator="equal">
      <formula>"Meta Conseguida"</formula>
    </cfRule>
    <cfRule type="cellIs" dxfId="2748" priority="679" operator="equal">
      <formula>"Meta non Conseguida"</formula>
    </cfRule>
  </conditionalFormatting>
  <conditionalFormatting sqref="O59">
    <cfRule type="cellIs" dxfId="2747" priority="674" operator="equal">
      <formula>"Meta Totalmente Alcanzada"</formula>
    </cfRule>
    <cfRule type="cellIs" dxfId="2746" priority="675" operator="equal">
      <formula>"Meta Parcialmente Alcanzada"</formula>
    </cfRule>
    <cfRule type="cellIs" dxfId="2745" priority="676" operator="equal">
      <formula>"Ningunha Meta Alcanzada"</formula>
    </cfRule>
  </conditionalFormatting>
  <conditionalFormatting sqref="N59">
    <cfRule type="cellIs" dxfId="2744" priority="671" operator="equal">
      <formula>0</formula>
    </cfRule>
    <cfRule type="cellIs" dxfId="2743" priority="672" operator="lessThan">
      <formula>M59</formula>
    </cfRule>
    <cfRule type="cellIs" dxfId="2742" priority="673" operator="greaterThanOrEqual">
      <formula>M59</formula>
    </cfRule>
  </conditionalFormatting>
  <conditionalFormatting sqref="O65">
    <cfRule type="cellIs" dxfId="2741" priority="665" operator="equal">
      <formula>"Meta Totalmente Alcanzada"</formula>
    </cfRule>
    <cfRule type="cellIs" dxfId="2740" priority="666" operator="equal">
      <formula>"Meta Parcialmente Alcanzada"</formula>
    </cfRule>
    <cfRule type="cellIs" dxfId="2739" priority="667" operator="equal">
      <formula>"Ningunha Meta Alcanzada"</formula>
    </cfRule>
  </conditionalFormatting>
  <conditionalFormatting sqref="N65">
    <cfRule type="cellIs" dxfId="2738" priority="662" operator="equal">
      <formula>0</formula>
    </cfRule>
    <cfRule type="cellIs" dxfId="2737" priority="663" operator="lessThan">
      <formula>$E65</formula>
    </cfRule>
    <cfRule type="cellIs" dxfId="2736" priority="664" operator="greaterThanOrEqual">
      <formula>$E65</formula>
    </cfRule>
  </conditionalFormatting>
  <conditionalFormatting sqref="O52">
    <cfRule type="cellIs" dxfId="2735" priority="659" operator="equal">
      <formula>"Introducir resultado"</formula>
    </cfRule>
    <cfRule type="cellIs" dxfId="2734" priority="660" operator="equal">
      <formula>"Meta Conseguida"</formula>
    </cfRule>
    <cfRule type="cellIs" dxfId="2733" priority="661" operator="equal">
      <formula>"Meta non Conseguida"</formula>
    </cfRule>
  </conditionalFormatting>
  <conditionalFormatting sqref="O75">
    <cfRule type="cellIs" dxfId="2732" priority="653" operator="equal">
      <formula>"Meta Totalmente Alcanzada"</formula>
    </cfRule>
    <cfRule type="cellIs" dxfId="2731" priority="654" operator="equal">
      <formula>"Meta Parcialmente Alcanzada"</formula>
    </cfRule>
    <cfRule type="cellIs" dxfId="2730" priority="655" operator="equal">
      <formula>"Ningunha Meta Alcanzada"</formula>
    </cfRule>
  </conditionalFormatting>
  <conditionalFormatting sqref="N75">
    <cfRule type="cellIs" dxfId="2729" priority="650" operator="equal">
      <formula>0</formula>
    </cfRule>
    <cfRule type="cellIs" dxfId="2728" priority="651" operator="lessThan">
      <formula>$E75</formula>
    </cfRule>
    <cfRule type="cellIs" dxfId="2727" priority="652" operator="greaterThanOrEqual">
      <formula>$E75</formula>
    </cfRule>
  </conditionalFormatting>
  <conditionalFormatting sqref="O56">
    <cfRule type="cellIs" dxfId="2726" priority="647" operator="equal">
      <formula>"Introducir resultado"</formula>
    </cfRule>
    <cfRule type="cellIs" dxfId="2725" priority="648" operator="equal">
      <formula>"Meta Conseguida"</formula>
    </cfRule>
    <cfRule type="cellIs" dxfId="2724" priority="649" operator="equal">
      <formula>"Meta non Conseguida"</formula>
    </cfRule>
  </conditionalFormatting>
  <conditionalFormatting sqref="O37">
    <cfRule type="cellIs" dxfId="2723" priority="644" operator="equal">
      <formula>"Meta Totalmente Alcanzada"</formula>
    </cfRule>
    <cfRule type="cellIs" dxfId="2722" priority="645" operator="equal">
      <formula>"Meta Parcialmente Alcanzada"</formula>
    </cfRule>
    <cfRule type="cellIs" dxfId="2721" priority="646" operator="equal">
      <formula>"Ningunha Meta Alcanzada"</formula>
    </cfRule>
  </conditionalFormatting>
  <conditionalFormatting sqref="O46">
    <cfRule type="cellIs" dxfId="2720" priority="641" operator="equal">
      <formula>"Meta Totalmente Alcanzada"</formula>
    </cfRule>
    <cfRule type="cellIs" dxfId="2719" priority="642" operator="equal">
      <formula>"Meta Parcialmente Alcanzada"</formula>
    </cfRule>
    <cfRule type="cellIs" dxfId="2718" priority="643" operator="equal">
      <formula>"Ningunha Meta Alcanzada"</formula>
    </cfRule>
  </conditionalFormatting>
  <conditionalFormatting sqref="O54">
    <cfRule type="cellIs" dxfId="2717" priority="638" operator="equal">
      <formula>"Meta Totalmente Alcanzada"</formula>
    </cfRule>
    <cfRule type="cellIs" dxfId="2716" priority="639" operator="equal">
      <formula>"Meta Parcialmente Alcanzada"</formula>
    </cfRule>
    <cfRule type="cellIs" dxfId="2715" priority="640" operator="equal">
      <formula>"Ningunha Meta Alcanzada"</formula>
    </cfRule>
  </conditionalFormatting>
  <conditionalFormatting sqref="N55">
    <cfRule type="cellIs" dxfId="2714" priority="626" operator="equal">
      <formula>0</formula>
    </cfRule>
    <cfRule type="cellIs" dxfId="2713" priority="627" operator="lessThan">
      <formula>M55</formula>
    </cfRule>
    <cfRule type="cellIs" dxfId="2712" priority="628" operator="greaterThanOrEqual">
      <formula>M55</formula>
    </cfRule>
  </conditionalFormatting>
  <conditionalFormatting sqref="N33">
    <cfRule type="cellIs" dxfId="2711" priority="620" operator="equal">
      <formula>0</formula>
    </cfRule>
    <cfRule type="cellIs" dxfId="2710" priority="621" operator="lessThan">
      <formula>M33</formula>
    </cfRule>
    <cfRule type="cellIs" dxfId="2709" priority="622" operator="greaterThanOrEqual">
      <formula>M33</formula>
    </cfRule>
  </conditionalFormatting>
  <conditionalFormatting sqref="N32">
    <cfRule type="cellIs" dxfId="2708" priority="617" operator="equal">
      <formula>0</formula>
    </cfRule>
    <cfRule type="cellIs" dxfId="2707" priority="618" operator="lessThan">
      <formula>M32</formula>
    </cfRule>
    <cfRule type="cellIs" dxfId="2706" priority="619" operator="greaterThanOrEqual">
      <formula>M32</formula>
    </cfRule>
  </conditionalFormatting>
  <conditionalFormatting sqref="N35">
    <cfRule type="cellIs" dxfId="2705" priority="614" operator="equal">
      <formula>0</formula>
    </cfRule>
    <cfRule type="cellIs" dxfId="2704" priority="615" operator="lessThan">
      <formula>M35</formula>
    </cfRule>
    <cfRule type="cellIs" dxfId="2703" priority="616" operator="greaterThanOrEqual">
      <formula>M35</formula>
    </cfRule>
  </conditionalFormatting>
  <conditionalFormatting sqref="O36">
    <cfRule type="cellIs" dxfId="2702" priority="611" operator="equal">
      <formula>"Introducir resultado"</formula>
    </cfRule>
    <cfRule type="cellIs" dxfId="2701" priority="612" operator="equal">
      <formula>"Meta Conseguida"</formula>
    </cfRule>
    <cfRule type="cellIs" dxfId="2700" priority="613" operator="equal">
      <formula>"Meta non Conseguida"</formula>
    </cfRule>
  </conditionalFormatting>
  <conditionalFormatting sqref="N36">
    <cfRule type="cellIs" dxfId="2699" priority="608" operator="equal">
      <formula>0</formula>
    </cfRule>
    <cfRule type="cellIs" dxfId="2698" priority="609" operator="lessThan">
      <formula>M36</formula>
    </cfRule>
    <cfRule type="cellIs" dxfId="2697" priority="610" operator="greaterThanOrEqual">
      <formula>M36</formula>
    </cfRule>
  </conditionalFormatting>
  <conditionalFormatting sqref="N39">
    <cfRule type="cellIs" dxfId="2696" priority="602" operator="equal">
      <formula>0</formula>
    </cfRule>
    <cfRule type="cellIs" dxfId="2695" priority="603" operator="lessThan">
      <formula>M39</formula>
    </cfRule>
    <cfRule type="cellIs" dxfId="2694" priority="604" operator="greaterThanOrEqual">
      <formula>M39</formula>
    </cfRule>
  </conditionalFormatting>
  <conditionalFormatting sqref="O39">
    <cfRule type="cellIs" dxfId="2693" priority="605" operator="equal">
      <formula>"Introducir resultado"</formula>
    </cfRule>
    <cfRule type="cellIs" dxfId="2692" priority="606" operator="equal">
      <formula>"Meta Conseguida"</formula>
    </cfRule>
    <cfRule type="cellIs" dxfId="2691" priority="607" operator="equal">
      <formula>"Meta non Conseguida"</formula>
    </cfRule>
  </conditionalFormatting>
  <conditionalFormatting sqref="N40">
    <cfRule type="cellIs" dxfId="2690" priority="596" operator="equal">
      <formula>0</formula>
    </cfRule>
    <cfRule type="cellIs" dxfId="2689" priority="597" operator="lessThan">
      <formula>M40</formula>
    </cfRule>
    <cfRule type="cellIs" dxfId="2688" priority="598" operator="greaterThanOrEqual">
      <formula>M40</formula>
    </cfRule>
  </conditionalFormatting>
  <conditionalFormatting sqref="O40">
    <cfRule type="cellIs" dxfId="2687" priority="599" operator="equal">
      <formula>"Introducir resultado"</formula>
    </cfRule>
    <cfRule type="cellIs" dxfId="2686" priority="600" operator="equal">
      <formula>"Meta Conseguida"</formula>
    </cfRule>
    <cfRule type="cellIs" dxfId="2685" priority="601" operator="equal">
      <formula>"Meta non Conseguida"</formula>
    </cfRule>
  </conditionalFormatting>
  <conditionalFormatting sqref="O41">
    <cfRule type="cellIs" dxfId="2684" priority="593" operator="equal">
      <formula>"Introducir resultado"</formula>
    </cfRule>
    <cfRule type="cellIs" dxfId="2683" priority="594" operator="equal">
      <formula>"Indicador Completado"</formula>
    </cfRule>
    <cfRule type="cellIs" dxfId="2682" priority="595" operator="equal">
      <formula>"Meta no Conseguida"</formula>
    </cfRule>
  </conditionalFormatting>
  <conditionalFormatting sqref="N53">
    <cfRule type="cellIs" dxfId="2681" priority="590" operator="equal">
      <formula>0</formula>
    </cfRule>
    <cfRule type="cellIs" dxfId="2680" priority="591" operator="lessThanOrEqual">
      <formula>M53</formula>
    </cfRule>
    <cfRule type="cellIs" dxfId="2679" priority="592" operator="greaterThan">
      <formula>M53</formula>
    </cfRule>
  </conditionalFormatting>
  <conditionalFormatting sqref="O67:O69">
    <cfRule type="cellIs" dxfId="2678" priority="587" operator="equal">
      <formula>"Introducir resultado"</formula>
    </cfRule>
    <cfRule type="cellIs" dxfId="2677" priority="588" operator="equal">
      <formula>"Meta Conseguida"</formula>
    </cfRule>
    <cfRule type="cellIs" dxfId="2676" priority="589" operator="equal">
      <formula>"Meta non Conseguida"</formula>
    </cfRule>
  </conditionalFormatting>
  <conditionalFormatting sqref="O76">
    <cfRule type="cellIs" dxfId="2675" priority="584" operator="equal">
      <formula>"Introducir resultado"</formula>
    </cfRule>
    <cfRule type="cellIs" dxfId="2674" priority="585" operator="equal">
      <formula>"Meta Conseguida"</formula>
    </cfRule>
    <cfRule type="cellIs" dxfId="2673" priority="586" operator="equal">
      <formula>"Meta non Conseguida"</formula>
    </cfRule>
  </conditionalFormatting>
  <conditionalFormatting sqref="N76">
    <cfRule type="cellIs" dxfId="2672" priority="581" operator="equal">
      <formula>0</formula>
    </cfRule>
    <cfRule type="cellIs" dxfId="2671" priority="582" operator="lessThan">
      <formula>M76</formula>
    </cfRule>
    <cfRule type="cellIs" dxfId="2670" priority="583" operator="greaterThanOrEqual">
      <formula>M76</formula>
    </cfRule>
  </conditionalFormatting>
  <conditionalFormatting sqref="O77">
    <cfRule type="cellIs" dxfId="2669" priority="578" operator="equal">
      <formula>"Introducir resultado"</formula>
    </cfRule>
    <cfRule type="cellIs" dxfId="2668" priority="579" operator="equal">
      <formula>"Meta Conseguida"</formula>
    </cfRule>
    <cfRule type="cellIs" dxfId="2667" priority="580" operator="equal">
      <formula>"Meta non Conseguida"</formula>
    </cfRule>
  </conditionalFormatting>
  <conditionalFormatting sqref="N77">
    <cfRule type="cellIs" dxfId="2666" priority="575" operator="equal">
      <formula>0</formula>
    </cfRule>
    <cfRule type="cellIs" dxfId="2665" priority="576" operator="lessThan">
      <formula>M77</formula>
    </cfRule>
    <cfRule type="cellIs" dxfId="2664" priority="577" operator="greaterThanOrEqual">
      <formula>M77</formula>
    </cfRule>
  </conditionalFormatting>
  <conditionalFormatting sqref="O78">
    <cfRule type="cellIs" dxfId="2663" priority="572" operator="equal">
      <formula>"Introducir resultado"</formula>
    </cfRule>
    <cfRule type="cellIs" dxfId="2662" priority="573" operator="equal">
      <formula>"Meta Conseguida"</formula>
    </cfRule>
    <cfRule type="cellIs" dxfId="2661" priority="574" operator="equal">
      <formula>"Meta non Conseguida"</formula>
    </cfRule>
  </conditionalFormatting>
  <conditionalFormatting sqref="N78">
    <cfRule type="cellIs" dxfId="2660" priority="569" operator="equal">
      <formula>0</formula>
    </cfRule>
    <cfRule type="cellIs" dxfId="2659" priority="570" operator="lessThan">
      <formula>M78</formula>
    </cfRule>
    <cfRule type="cellIs" dxfId="2658" priority="571" operator="greaterThanOrEqual">
      <formula>M78</formula>
    </cfRule>
  </conditionalFormatting>
  <conditionalFormatting sqref="O79">
    <cfRule type="cellIs" dxfId="2657" priority="566" operator="equal">
      <formula>"Introducir resultado"</formula>
    </cfRule>
    <cfRule type="cellIs" dxfId="2656" priority="567" operator="equal">
      <formula>"Meta Conseguida"</formula>
    </cfRule>
    <cfRule type="cellIs" dxfId="2655" priority="568" operator="equal">
      <formula>"Meta non Conseguida"</formula>
    </cfRule>
  </conditionalFormatting>
  <conditionalFormatting sqref="N79">
    <cfRule type="cellIs" dxfId="2654" priority="563" operator="equal">
      <formula>0</formula>
    </cfRule>
    <cfRule type="cellIs" dxfId="2653" priority="564" operator="lessThan">
      <formula>M79</formula>
    </cfRule>
    <cfRule type="cellIs" dxfId="2652" priority="565" operator="greaterThanOrEqual">
      <formula>M79</formula>
    </cfRule>
  </conditionalFormatting>
  <conditionalFormatting sqref="N62">
    <cfRule type="cellIs" dxfId="2651" priority="557" operator="equal">
      <formula>0</formula>
    </cfRule>
    <cfRule type="cellIs" dxfId="2650" priority="558" operator="lessThan">
      <formula>M62</formula>
    </cfRule>
    <cfRule type="cellIs" dxfId="2649" priority="559" operator="greaterThanOrEqual">
      <formula>M62</formula>
    </cfRule>
  </conditionalFormatting>
  <conditionalFormatting sqref="O62">
    <cfRule type="cellIs" dxfId="2648" priority="560" operator="equal">
      <formula>"Introducir resultado"</formula>
    </cfRule>
    <cfRule type="cellIs" dxfId="2647" priority="561" operator="equal">
      <formula>"Meta Conseguida"</formula>
    </cfRule>
    <cfRule type="cellIs" dxfId="2646" priority="562" operator="equal">
      <formula>"Meta non Conseguida"</formula>
    </cfRule>
  </conditionalFormatting>
  <conditionalFormatting sqref="N63">
    <cfRule type="cellIs" dxfId="2645" priority="551" operator="equal">
      <formula>0</formula>
    </cfRule>
    <cfRule type="cellIs" dxfId="2644" priority="552" operator="lessThan">
      <formula>M63</formula>
    </cfRule>
    <cfRule type="cellIs" dxfId="2643" priority="553" operator="greaterThanOrEqual">
      <formula>M63</formula>
    </cfRule>
  </conditionalFormatting>
  <conditionalFormatting sqref="O63">
    <cfRule type="cellIs" dxfId="2642" priority="554" operator="equal">
      <formula>"Introducir resultado"</formula>
    </cfRule>
    <cfRule type="cellIs" dxfId="2641" priority="555" operator="equal">
      <formula>"Meta Conseguida"</formula>
    </cfRule>
    <cfRule type="cellIs" dxfId="2640" priority="556" operator="equal">
      <formula>"Meta non Conseguida"</formula>
    </cfRule>
  </conditionalFormatting>
  <conditionalFormatting sqref="O83">
    <cfRule type="cellIs" dxfId="2639" priority="548" operator="equal">
      <formula>"Introducir resultado"</formula>
    </cfRule>
    <cfRule type="cellIs" dxfId="2638" priority="549" operator="equal">
      <formula>"Meta Conseguida"</formula>
    </cfRule>
    <cfRule type="cellIs" dxfId="2637" priority="550" operator="equal">
      <formula>"Meta non Conseguida"</formula>
    </cfRule>
  </conditionalFormatting>
  <conditionalFormatting sqref="O82">
    <cfRule type="cellIs" dxfId="2636" priority="545" operator="equal">
      <formula>"Meta Totalmente Alcanzada"</formula>
    </cfRule>
    <cfRule type="cellIs" dxfId="2635" priority="546" operator="equal">
      <formula>"Meta Parcialmente Alcanzada"</formula>
    </cfRule>
    <cfRule type="cellIs" dxfId="2634" priority="547" operator="equal">
      <formula>"Ningunha Meta Alcanzada"</formula>
    </cfRule>
  </conditionalFormatting>
  <conditionalFormatting sqref="N82">
    <cfRule type="cellIs" dxfId="2633" priority="542" operator="equal">
      <formula>0</formula>
    </cfRule>
    <cfRule type="cellIs" dxfId="2632" priority="543" operator="lessThan">
      <formula>$E82</formula>
    </cfRule>
    <cfRule type="cellIs" dxfId="2631" priority="544" operator="greaterThanOrEqual">
      <formula>$E82</formula>
    </cfRule>
  </conditionalFormatting>
  <conditionalFormatting sqref="O84:O86">
    <cfRule type="cellIs" dxfId="2630" priority="539" operator="equal">
      <formula>"Introducir resultado"</formula>
    </cfRule>
    <cfRule type="cellIs" dxfId="2629" priority="540" operator="equal">
      <formula>"Meta Conseguida"</formula>
    </cfRule>
    <cfRule type="cellIs" dxfId="2628" priority="541" operator="equal">
      <formula>"Meta non Conseguida"</formula>
    </cfRule>
  </conditionalFormatting>
  <conditionalFormatting sqref="N27">
    <cfRule type="cellIs" dxfId="2627" priority="521" operator="equal">
      <formula>0</formula>
    </cfRule>
    <cfRule type="cellIs" dxfId="2626" priority="522" operator="lessThan">
      <formula>$E27</formula>
    </cfRule>
    <cfRule type="cellIs" dxfId="2625" priority="523" operator="greaterThanOrEqual">
      <formula>$E27</formula>
    </cfRule>
  </conditionalFormatting>
  <conditionalFormatting sqref="N28">
    <cfRule type="cellIs" dxfId="2624" priority="518" operator="equal">
      <formula>0</formula>
    </cfRule>
    <cfRule type="cellIs" dxfId="2623" priority="519" operator="lessThan">
      <formula>$E28</formula>
    </cfRule>
    <cfRule type="cellIs" dxfId="2622" priority="520" operator="greaterThanOrEqual">
      <formula>$E28</formula>
    </cfRule>
  </conditionalFormatting>
  <conditionalFormatting sqref="N29">
    <cfRule type="cellIs" dxfId="2621" priority="515" operator="equal">
      <formula>0</formula>
    </cfRule>
    <cfRule type="cellIs" dxfId="2620" priority="516" operator="lessThan">
      <formula>$E29</formula>
    </cfRule>
    <cfRule type="cellIs" dxfId="2619" priority="517" operator="greaterThanOrEqual">
      <formula>$E29</formula>
    </cfRule>
  </conditionalFormatting>
  <conditionalFormatting sqref="N30">
    <cfRule type="cellIs" dxfId="2618" priority="512" operator="equal">
      <formula>0</formula>
    </cfRule>
    <cfRule type="cellIs" dxfId="2617" priority="513" operator="lessThan">
      <formula>$E30</formula>
    </cfRule>
    <cfRule type="cellIs" dxfId="2616" priority="514" operator="greaterThanOrEqual">
      <formula>$E30</formula>
    </cfRule>
  </conditionalFormatting>
  <conditionalFormatting sqref="N24">
    <cfRule type="cellIs" dxfId="2615" priority="536" operator="equal">
      <formula>0</formula>
    </cfRule>
    <cfRule type="cellIs" dxfId="2614" priority="537" operator="greaterThanOrEqual">
      <formula>M24</formula>
    </cfRule>
    <cfRule type="cellIs" dxfId="2613" priority="538" operator="lessThan">
      <formula>M24</formula>
    </cfRule>
  </conditionalFormatting>
  <conditionalFormatting sqref="O24">
    <cfRule type="cellIs" dxfId="2612" priority="533" operator="equal">
      <formula>"Meta Totalmente Alcanzada"</formula>
    </cfRule>
    <cfRule type="cellIs" dxfId="2611" priority="534" operator="equal">
      <formula>"Meta Parcialmente Alcanzada"</formula>
    </cfRule>
    <cfRule type="cellIs" dxfId="2610" priority="535" operator="equal">
      <formula>"Ningunha Meta Alcanzada"</formula>
    </cfRule>
  </conditionalFormatting>
  <conditionalFormatting sqref="O26">
    <cfRule type="cellIs" dxfId="2609" priority="530" operator="equal">
      <formula>"Introducir resultado"</formula>
    </cfRule>
    <cfRule type="cellIs" dxfId="2608" priority="531" operator="equal">
      <formula>"Meta Conseguida"</formula>
    </cfRule>
    <cfRule type="cellIs" dxfId="2607" priority="532" operator="equal">
      <formula>"Meta non Conseguida"</formula>
    </cfRule>
  </conditionalFormatting>
  <conditionalFormatting sqref="N26">
    <cfRule type="cellIs" dxfId="2606" priority="527" operator="equal">
      <formula>0</formula>
    </cfRule>
    <cfRule type="cellIs" dxfId="2605" priority="528" operator="lessThanOrEqual">
      <formula>M26</formula>
    </cfRule>
    <cfRule type="cellIs" dxfId="2604" priority="529" operator="greaterThan">
      <formula>M26</formula>
    </cfRule>
  </conditionalFormatting>
  <conditionalFormatting sqref="N25">
    <cfRule type="cellIs" dxfId="2603" priority="524" operator="equal">
      <formula>0</formula>
    </cfRule>
    <cfRule type="cellIs" dxfId="2602" priority="525" operator="lessThan">
      <formula>M25</formula>
    </cfRule>
    <cfRule type="cellIs" dxfId="2601" priority="526" operator="greaterThanOrEqual">
      <formula>M25</formula>
    </cfRule>
  </conditionalFormatting>
  <conditionalFormatting sqref="N92">
    <cfRule type="cellIs" dxfId="2600" priority="509" operator="equal">
      <formula>0</formula>
    </cfRule>
    <cfRule type="cellIs" dxfId="2599" priority="510" operator="lessThan">
      <formula>M92</formula>
    </cfRule>
    <cfRule type="cellIs" dxfId="2598" priority="511" operator="greaterThanOrEqual">
      <formula>M92</formula>
    </cfRule>
  </conditionalFormatting>
  <conditionalFormatting sqref="O92">
    <cfRule type="cellIs" dxfId="2597" priority="506" operator="equal">
      <formula>"Meta Totalmente Alcanzada"</formula>
    </cfRule>
    <cfRule type="cellIs" dxfId="2596" priority="507" operator="equal">
      <formula>"Meta Parcialmente Alcanzada"</formula>
    </cfRule>
    <cfRule type="cellIs" dxfId="2595" priority="508" operator="equal">
      <formula>"Ningunha Meta Alcanzada"</formula>
    </cfRule>
  </conditionalFormatting>
  <conditionalFormatting sqref="N56:N58">
    <cfRule type="cellIs" dxfId="2594" priority="449" operator="equal">
      <formula>0</formula>
    </cfRule>
    <cfRule type="cellIs" dxfId="2593" priority="450" operator="lessThan">
      <formula>M56</formula>
    </cfRule>
    <cfRule type="cellIs" dxfId="2592" priority="451" operator="greaterThanOrEqual">
      <formula>M56</formula>
    </cfRule>
  </conditionalFormatting>
  <conditionalFormatting sqref="N66">
    <cfRule type="cellIs" dxfId="2591" priority="446" operator="equal">
      <formula>0</formula>
    </cfRule>
    <cfRule type="cellIs" dxfId="2590" priority="447" operator="lessThan">
      <formula>M66</formula>
    </cfRule>
    <cfRule type="cellIs" dxfId="2589" priority="448" operator="greaterThanOrEqual">
      <formula>M66</formula>
    </cfRule>
  </conditionalFormatting>
  <conditionalFormatting sqref="N67">
    <cfRule type="cellIs" dxfId="2588" priority="443" operator="equal">
      <formula>0</formula>
    </cfRule>
    <cfRule type="cellIs" dxfId="2587" priority="444" operator="lessThan">
      <formula>M67</formula>
    </cfRule>
    <cfRule type="cellIs" dxfId="2586" priority="445" operator="greaterThanOrEqual">
      <formula>M67</formula>
    </cfRule>
  </conditionalFormatting>
  <conditionalFormatting sqref="N68">
    <cfRule type="cellIs" dxfId="2585" priority="440" operator="equal">
      <formula>0</formula>
    </cfRule>
    <cfRule type="cellIs" dxfId="2584" priority="441" operator="lessThan">
      <formula>M68</formula>
    </cfRule>
    <cfRule type="cellIs" dxfId="2583" priority="442" operator="greaterThanOrEqual">
      <formula>M68</formula>
    </cfRule>
  </conditionalFormatting>
  <conditionalFormatting sqref="N69">
    <cfRule type="cellIs" dxfId="2582" priority="437" operator="equal">
      <formula>0</formula>
    </cfRule>
    <cfRule type="cellIs" dxfId="2581" priority="438" operator="lessThan">
      <formula>M69</formula>
    </cfRule>
    <cfRule type="cellIs" dxfId="2580" priority="439" operator="greaterThanOrEqual">
      <formula>M69</formula>
    </cfRule>
  </conditionalFormatting>
  <conditionalFormatting sqref="N83">
    <cfRule type="cellIs" dxfId="2579" priority="434" operator="equal">
      <formula>0</formula>
    </cfRule>
    <cfRule type="cellIs" dxfId="2578" priority="435" operator="lessThan">
      <formula>M83</formula>
    </cfRule>
    <cfRule type="cellIs" dxfId="2577" priority="436" operator="greaterThanOrEqual">
      <formula>M83</formula>
    </cfRule>
  </conditionalFormatting>
  <conditionalFormatting sqref="N84">
    <cfRule type="cellIs" dxfId="2576" priority="431" operator="equal">
      <formula>0</formula>
    </cfRule>
    <cfRule type="cellIs" dxfId="2575" priority="432" operator="lessThan">
      <formula>M84</formula>
    </cfRule>
    <cfRule type="cellIs" dxfId="2574" priority="433" operator="greaterThanOrEqual">
      <formula>M84</formula>
    </cfRule>
  </conditionalFormatting>
  <conditionalFormatting sqref="N85">
    <cfRule type="cellIs" dxfId="2573" priority="428" operator="equal">
      <formula>0</formula>
    </cfRule>
    <cfRule type="cellIs" dxfId="2572" priority="429" operator="lessThan">
      <formula>M85</formula>
    </cfRule>
    <cfRule type="cellIs" dxfId="2571" priority="430" operator="greaterThanOrEqual">
      <formula>M85</formula>
    </cfRule>
  </conditionalFormatting>
  <conditionalFormatting sqref="N86">
    <cfRule type="cellIs" dxfId="2570" priority="425" operator="equal">
      <formula>0</formula>
    </cfRule>
    <cfRule type="cellIs" dxfId="2569" priority="426" operator="lessThan">
      <formula>M86</formula>
    </cfRule>
    <cfRule type="cellIs" dxfId="2568" priority="427" operator="greaterThanOrEqual">
      <formula>M86</formula>
    </cfRule>
  </conditionalFormatting>
  <conditionalFormatting sqref="N61">
    <cfRule type="cellIs" dxfId="2567" priority="419" operator="equal">
      <formula>0</formula>
    </cfRule>
    <cfRule type="cellIs" dxfId="2566" priority="420" operator="lessThan">
      <formula>M61</formula>
    </cfRule>
    <cfRule type="cellIs" dxfId="2565" priority="421" operator="greaterThanOrEqual">
      <formula>M61</formula>
    </cfRule>
  </conditionalFormatting>
  <conditionalFormatting sqref="O61">
    <cfRule type="cellIs" dxfId="2564" priority="422" operator="equal">
      <formula>"Introducir resultado"</formula>
    </cfRule>
    <cfRule type="cellIs" dxfId="2563" priority="423" operator="equal">
      <formula>"Meta Conseguida"</formula>
    </cfRule>
    <cfRule type="cellIs" dxfId="2562" priority="424" operator="equal">
      <formula>"Meta non Conseguida"</formula>
    </cfRule>
  </conditionalFormatting>
  <conditionalFormatting sqref="O35">
    <cfRule type="cellIs" dxfId="2561" priority="388" operator="equal">
      <formula>"Introducir resultado"</formula>
    </cfRule>
    <cfRule type="cellIs" dxfId="2560" priority="389" operator="equal">
      <formula>"Meta Conseguida"</formula>
    </cfRule>
    <cfRule type="cellIs" dxfId="2559" priority="390" operator="equal">
      <formula>"Meta non Conseguida"</formula>
    </cfRule>
  </conditionalFormatting>
  <conditionalFormatting sqref="O25">
    <cfRule type="cellIs" dxfId="2558" priority="385" operator="equal">
      <formula>"Introducir resultado"</formula>
    </cfRule>
    <cfRule type="cellIs" dxfId="2557" priority="386" operator="equal">
      <formula>"Meta Conseguida"</formula>
    </cfRule>
    <cfRule type="cellIs" dxfId="2556" priority="387" operator="equal">
      <formula>"Meta non Conseguida"</formula>
    </cfRule>
  </conditionalFormatting>
  <conditionalFormatting sqref="O27:O30">
    <cfRule type="cellIs" dxfId="2555" priority="382" operator="equal">
      <formula>"Introducir resultado"</formula>
    </cfRule>
    <cfRule type="cellIs" dxfId="2554" priority="383" operator="equal">
      <formula>"Meta Conseguida"</formula>
    </cfRule>
    <cfRule type="cellIs" dxfId="2553" priority="384" operator="equal">
      <formula>"Meta non Conseguida"</formula>
    </cfRule>
  </conditionalFormatting>
  <conditionalFormatting sqref="O32">
    <cfRule type="cellIs" dxfId="2552" priority="379" operator="equal">
      <formula>"Introducir resultado"</formula>
    </cfRule>
    <cfRule type="cellIs" dxfId="2551" priority="380" operator="equal">
      <formula>"Meta Conseguida"</formula>
    </cfRule>
    <cfRule type="cellIs" dxfId="2550" priority="381" operator="equal">
      <formula>"Meta non Conseguida"</formula>
    </cfRule>
  </conditionalFormatting>
  <conditionalFormatting sqref="O53">
    <cfRule type="cellIs" dxfId="2549" priority="376" operator="equal">
      <formula>"Introducir resultado"</formula>
    </cfRule>
    <cfRule type="cellIs" dxfId="2548" priority="377" operator="equal">
      <formula>"Meta Conseguida"</formula>
    </cfRule>
    <cfRule type="cellIs" dxfId="2547" priority="378" operator="equal">
      <formula>"Meta non Conseguida"</formula>
    </cfRule>
  </conditionalFormatting>
  <conditionalFormatting sqref="O64">
    <cfRule type="cellIs" dxfId="2546" priority="373" operator="equal">
      <formula>"Introducir resultado"</formula>
    </cfRule>
    <cfRule type="cellIs" dxfId="2545" priority="374" operator="equal">
      <formula>"Meta Conseguida"</formula>
    </cfRule>
    <cfRule type="cellIs" dxfId="2544" priority="375" operator="equal">
      <formula>"Meta non Conseguida"</formula>
    </cfRule>
  </conditionalFormatting>
  <conditionalFormatting sqref="O70">
    <cfRule type="cellIs" dxfId="2543" priority="370" operator="equal">
      <formula>"Introducir resultado"</formula>
    </cfRule>
    <cfRule type="cellIs" dxfId="2542" priority="371" operator="equal">
      <formula>"Indicador Completado"</formula>
    </cfRule>
    <cfRule type="cellIs" dxfId="2541" priority="372" operator="equal">
      <formula>"Meta no Conseguida"</formula>
    </cfRule>
  </conditionalFormatting>
  <conditionalFormatting sqref="O72">
    <cfRule type="cellIs" dxfId="2540" priority="367" operator="equal">
      <formula>"Introducir resultado"</formula>
    </cfRule>
    <cfRule type="cellIs" dxfId="2539" priority="368" operator="equal">
      <formula>"Indicador Completado"</formula>
    </cfRule>
    <cfRule type="cellIs" dxfId="2538" priority="369" operator="equal">
      <formula>"Meta no Conseguida"</formula>
    </cfRule>
  </conditionalFormatting>
  <conditionalFormatting sqref="O71">
    <cfRule type="cellIs" dxfId="2537" priority="364" operator="equal">
      <formula>"Introducir resultado"</formula>
    </cfRule>
    <cfRule type="cellIs" dxfId="2536" priority="365" operator="equal">
      <formula>"Meta Conseguida"</formula>
    </cfRule>
    <cfRule type="cellIs" dxfId="2535" priority="366" operator="equal">
      <formula>"Meta non Conseguida"</formula>
    </cfRule>
  </conditionalFormatting>
  <conditionalFormatting sqref="O73">
    <cfRule type="cellIs" dxfId="2534" priority="361" operator="equal">
      <formula>"Introducir resultado"</formula>
    </cfRule>
    <cfRule type="cellIs" dxfId="2533" priority="362" operator="equal">
      <formula>"Meta Conseguida"</formula>
    </cfRule>
    <cfRule type="cellIs" dxfId="2532" priority="363" operator="equal">
      <formula>"Meta non Conseguida"</formula>
    </cfRule>
  </conditionalFormatting>
  <conditionalFormatting sqref="O74">
    <cfRule type="cellIs" dxfId="2531" priority="358" operator="equal">
      <formula>"Introducir resultado"</formula>
    </cfRule>
    <cfRule type="cellIs" dxfId="2530" priority="359" operator="equal">
      <formula>"Meta Conseguida"</formula>
    </cfRule>
    <cfRule type="cellIs" dxfId="2529" priority="360" operator="equal">
      <formula>"Meta non Conseguida"</formula>
    </cfRule>
  </conditionalFormatting>
  <conditionalFormatting sqref="O80">
    <cfRule type="cellIs" dxfId="2528" priority="355" operator="equal">
      <formula>"Introducir resultado"</formula>
    </cfRule>
    <cfRule type="cellIs" dxfId="2527" priority="356" operator="equal">
      <formula>"Meta Conseguida"</formula>
    </cfRule>
    <cfRule type="cellIs" dxfId="2526" priority="357" operator="equal">
      <formula>"Meta non Conseguida"</formula>
    </cfRule>
  </conditionalFormatting>
  <conditionalFormatting sqref="O81">
    <cfRule type="cellIs" dxfId="2525" priority="352" operator="equal">
      <formula>"Introducir resultado"</formula>
    </cfRule>
    <cfRule type="cellIs" dxfId="2524" priority="353" operator="equal">
      <formula>"Meta Conseguida"</formula>
    </cfRule>
    <cfRule type="cellIs" dxfId="2523" priority="354" operator="equal">
      <formula>"Meta non Conseguida"</formula>
    </cfRule>
  </conditionalFormatting>
  <conditionalFormatting sqref="N80">
    <cfRule type="cellIs" dxfId="2522" priority="349" operator="equal">
      <formula>0</formula>
    </cfRule>
    <cfRule type="cellIs" dxfId="2521" priority="350" operator="lessThan">
      <formula>M80</formula>
    </cfRule>
    <cfRule type="cellIs" dxfId="2520" priority="351" operator="greaterThanOrEqual">
      <formula>M80</formula>
    </cfRule>
  </conditionalFormatting>
  <conditionalFormatting sqref="N71">
    <cfRule type="cellIs" dxfId="2519" priority="346" operator="equal">
      <formula>0</formula>
    </cfRule>
    <cfRule type="cellIs" dxfId="2518" priority="347" operator="lessThan">
      <formula>M71</formula>
    </cfRule>
    <cfRule type="cellIs" dxfId="2517" priority="348" operator="greaterThanOrEqual">
      <formula>M71</formula>
    </cfRule>
  </conditionalFormatting>
  <conditionalFormatting sqref="N73">
    <cfRule type="cellIs" dxfId="2516" priority="343" operator="equal">
      <formula>0</formula>
    </cfRule>
    <cfRule type="cellIs" dxfId="2515" priority="344" operator="lessThan">
      <formula>M73</formula>
    </cfRule>
    <cfRule type="cellIs" dxfId="2514" priority="345" operator="greaterThanOrEqual">
      <formula>M73</formula>
    </cfRule>
  </conditionalFormatting>
  <conditionalFormatting sqref="N74">
    <cfRule type="cellIs" dxfId="2513" priority="340" operator="equal">
      <formula>0</formula>
    </cfRule>
    <cfRule type="cellIs" dxfId="2512" priority="341" operator="lessThan">
      <formula>M74</formula>
    </cfRule>
    <cfRule type="cellIs" dxfId="2511" priority="342" operator="greaterThanOrEqual">
      <formula>M74</formula>
    </cfRule>
  </conditionalFormatting>
  <conditionalFormatting sqref="N81">
    <cfRule type="cellIs" dxfId="2510" priority="337" operator="equal">
      <formula>0</formula>
    </cfRule>
    <cfRule type="cellIs" dxfId="2509" priority="338" operator="lessThan">
      <formula>M81</formula>
    </cfRule>
    <cfRule type="cellIs" dxfId="2508" priority="339" operator="greaterThanOrEqual">
      <formula>M81</formula>
    </cfRule>
  </conditionalFormatting>
  <conditionalFormatting sqref="O87:O88">
    <cfRule type="cellIs" dxfId="2507" priority="334" operator="equal">
      <formula>"Introducir resultado"</formula>
    </cfRule>
    <cfRule type="cellIs" dxfId="2506" priority="335" operator="equal">
      <formula>"Indicador Completado"</formula>
    </cfRule>
    <cfRule type="cellIs" dxfId="2505" priority="336" operator="equal">
      <formula>"Meta no Conseguida"</formula>
    </cfRule>
  </conditionalFormatting>
  <conditionalFormatting sqref="N93:N102">
    <cfRule type="cellIs" dxfId="2504" priority="331" operator="equal">
      <formula>0</formula>
    </cfRule>
    <cfRule type="cellIs" dxfId="2503" priority="332" operator="lessThan">
      <formula>M93</formula>
    </cfRule>
    <cfRule type="cellIs" dxfId="2502" priority="333" operator="greaterThanOrEqual">
      <formula>M93</formula>
    </cfRule>
  </conditionalFormatting>
  <conditionalFormatting sqref="O93:O102">
    <cfRule type="cellIs" dxfId="2501" priority="328" operator="equal">
      <formula>"Introducir resultado"</formula>
    </cfRule>
    <cfRule type="cellIs" dxfId="2500" priority="329" operator="equal">
      <formula>"Meta Conseguida"</formula>
    </cfRule>
    <cfRule type="cellIs" dxfId="2499" priority="330" operator="equal">
      <formula>"Meta non Conseguida"</formula>
    </cfRule>
  </conditionalFormatting>
  <conditionalFormatting sqref="F7">
    <cfRule type="cellIs" dxfId="2498" priority="325" operator="equal">
      <formula>0</formula>
    </cfRule>
    <cfRule type="cellIs" dxfId="2497" priority="326" operator="lessThan">
      <formula>E7</formula>
    </cfRule>
    <cfRule type="cellIs" dxfId="2496" priority="327" operator="greaterThanOrEqual">
      <formula>E7</formula>
    </cfRule>
  </conditionalFormatting>
  <conditionalFormatting sqref="F18">
    <cfRule type="cellIs" dxfId="2495" priority="316" operator="equal">
      <formula>0</formula>
    </cfRule>
    <cfRule type="cellIs" dxfId="2494" priority="317" operator="lessThan">
      <formula>E18</formula>
    </cfRule>
    <cfRule type="cellIs" dxfId="2493" priority="318" operator="greaterThanOrEqual">
      <formula>E18</formula>
    </cfRule>
  </conditionalFormatting>
  <conditionalFormatting sqref="G10">
    <cfRule type="cellIs" dxfId="2492" priority="322" operator="equal">
      <formula>"Introducir resultado"</formula>
    </cfRule>
    <cfRule type="cellIs" dxfId="2491" priority="323" operator="equal">
      <formula>"Meta Conseguida"</formula>
    </cfRule>
    <cfRule type="cellIs" dxfId="2490" priority="324" operator="equal">
      <formula>"Meta non Conseguida"</formula>
    </cfRule>
  </conditionalFormatting>
  <conditionalFormatting sqref="G16">
    <cfRule type="cellIs" dxfId="2489" priority="319" operator="equal">
      <formula>"Meta Totalmente Alcanzada"</formula>
    </cfRule>
    <cfRule type="cellIs" dxfId="2488" priority="320" operator="equal">
      <formula>"Meta Parcialmente Alcanzada"</formula>
    </cfRule>
    <cfRule type="cellIs" dxfId="2487" priority="321" operator="equal">
      <formula>"Ningunha Meta Alcanzada"</formula>
    </cfRule>
  </conditionalFormatting>
  <conditionalFormatting sqref="F11">
    <cfRule type="cellIs" dxfId="2486" priority="313" operator="equal">
      <formula>0</formula>
    </cfRule>
    <cfRule type="cellIs" dxfId="2485" priority="314" operator="lessThan">
      <formula>$E11</formula>
    </cfRule>
    <cfRule type="cellIs" dxfId="2484" priority="315" operator="greaterThanOrEqual">
      <formula>$E11</formula>
    </cfRule>
  </conditionalFormatting>
  <conditionalFormatting sqref="F9">
    <cfRule type="cellIs" dxfId="2483" priority="310" operator="equal">
      <formula>0</formula>
    </cfRule>
    <cfRule type="cellIs" dxfId="2482" priority="311" operator="lessThan">
      <formula>E9</formula>
    </cfRule>
    <cfRule type="cellIs" dxfId="2481" priority="312" operator="greaterThanOrEqual">
      <formula>E9</formula>
    </cfRule>
  </conditionalFormatting>
  <conditionalFormatting sqref="F17">
    <cfRule type="cellIs" dxfId="2480" priority="307" operator="equal">
      <formula>0</formula>
    </cfRule>
    <cfRule type="cellIs" dxfId="2479" priority="308" operator="lessThan">
      <formula>E17</formula>
    </cfRule>
    <cfRule type="cellIs" dxfId="2478" priority="309" operator="greaterThanOrEqual">
      <formula>E17</formula>
    </cfRule>
  </conditionalFormatting>
  <conditionalFormatting sqref="F16">
    <cfRule type="cellIs" dxfId="2477" priority="304" operator="equal">
      <formula>0</formula>
    </cfRule>
    <cfRule type="cellIs" dxfId="2476" priority="305" operator="greaterThanOrEqual">
      <formula>E16</formula>
    </cfRule>
    <cfRule type="cellIs" dxfId="2475" priority="306" operator="lessThan">
      <formula>E16</formula>
    </cfRule>
  </conditionalFormatting>
  <conditionalFormatting sqref="F21">
    <cfRule type="cellIs" dxfId="2474" priority="301" operator="equal">
      <formula>0</formula>
    </cfRule>
    <cfRule type="cellIs" dxfId="2473" priority="302" operator="lessThan">
      <formula>E21</formula>
    </cfRule>
    <cfRule type="cellIs" dxfId="2472" priority="303" operator="greaterThanOrEqual">
      <formula>E21</formula>
    </cfRule>
  </conditionalFormatting>
  <conditionalFormatting sqref="F22">
    <cfRule type="cellIs" dxfId="2471" priority="298" operator="equal">
      <formula>0</formula>
    </cfRule>
    <cfRule type="cellIs" dxfId="2470" priority="299" operator="lessThan">
      <formula>E22</formula>
    </cfRule>
    <cfRule type="cellIs" dxfId="2469" priority="300" operator="greaterThanOrEqual">
      <formula>E22</formula>
    </cfRule>
  </conditionalFormatting>
  <conditionalFormatting sqref="F10">
    <cfRule type="cellIs" dxfId="2468" priority="295" operator="equal">
      <formula>0</formula>
    </cfRule>
    <cfRule type="cellIs" dxfId="2467" priority="296" operator="lessThan">
      <formula>E10</formula>
    </cfRule>
    <cfRule type="cellIs" dxfId="2466" priority="297" operator="greaterThanOrEqual">
      <formula>E10</formula>
    </cfRule>
  </conditionalFormatting>
  <conditionalFormatting sqref="G8">
    <cfRule type="cellIs" dxfId="2465" priority="292" operator="equal">
      <formula>"Meta Totalmente Alcanzada"</formula>
    </cfRule>
    <cfRule type="cellIs" dxfId="2464" priority="293" operator="equal">
      <formula>"Meta Parcialmente Alcanzada"</formula>
    </cfRule>
    <cfRule type="cellIs" dxfId="2463" priority="294" operator="equal">
      <formula>"Ningunha Meta Alcanzada"</formula>
    </cfRule>
  </conditionalFormatting>
  <conditionalFormatting sqref="F8">
    <cfRule type="cellIs" dxfId="2462" priority="289" operator="equal">
      <formula>0</formula>
    </cfRule>
    <cfRule type="cellIs" dxfId="2461" priority="290" operator="greaterThanOrEqual">
      <formula>E8</formula>
    </cfRule>
    <cfRule type="cellIs" dxfId="2460" priority="291" operator="lessThan">
      <formula>E8</formula>
    </cfRule>
  </conditionalFormatting>
  <conditionalFormatting sqref="F13">
    <cfRule type="cellIs" dxfId="2459" priority="286" operator="equal">
      <formula>0</formula>
    </cfRule>
    <cfRule type="cellIs" dxfId="2458" priority="287" operator="lessThan">
      <formula>E13</formula>
    </cfRule>
    <cfRule type="cellIs" dxfId="2457" priority="288" operator="greaterThanOrEqual">
      <formula>E13</formula>
    </cfRule>
  </conditionalFormatting>
  <conditionalFormatting sqref="F14">
    <cfRule type="cellIs" dxfId="2456" priority="283" operator="equal">
      <formula>0</formula>
    </cfRule>
    <cfRule type="cellIs" dxfId="2455" priority="284" operator="lessThan">
      <formula>E14</formula>
    </cfRule>
    <cfRule type="cellIs" dxfId="2454" priority="285" operator="greaterThanOrEqual">
      <formula>E14</formula>
    </cfRule>
  </conditionalFormatting>
  <conditionalFormatting sqref="G12">
    <cfRule type="cellIs" dxfId="2453" priority="280" operator="equal">
      <formula>"Meta Totalmente Alcanzada"</formula>
    </cfRule>
    <cfRule type="cellIs" dxfId="2452" priority="281" operator="equal">
      <formula>"Meta Parcialmente Alcanzada"</formula>
    </cfRule>
    <cfRule type="cellIs" dxfId="2451" priority="282" operator="equal">
      <formula>"Ningunha Meta Alcanzada"</formula>
    </cfRule>
  </conditionalFormatting>
  <conditionalFormatting sqref="F12">
    <cfRule type="cellIs" dxfId="2450" priority="277" operator="equal">
      <formula>0</formula>
    </cfRule>
    <cfRule type="cellIs" dxfId="2449" priority="278" operator="greaterThanOrEqual">
      <formula>E12</formula>
    </cfRule>
    <cfRule type="cellIs" dxfId="2448" priority="279" operator="lessThan">
      <formula>E12</formula>
    </cfRule>
  </conditionalFormatting>
  <conditionalFormatting sqref="G20">
    <cfRule type="cellIs" dxfId="2447" priority="274" operator="equal">
      <formula>"Meta Totalmente Alcanzada"</formula>
    </cfRule>
    <cfRule type="cellIs" dxfId="2446" priority="275" operator="equal">
      <formula>"Meta Parcialmente Alcanzada"</formula>
    </cfRule>
    <cfRule type="cellIs" dxfId="2445" priority="276" operator="equal">
      <formula>"Ningunha Meta Alcanzada"</formula>
    </cfRule>
  </conditionalFormatting>
  <conditionalFormatting sqref="F20">
    <cfRule type="cellIs" dxfId="2444" priority="271" operator="equal">
      <formula>0</formula>
    </cfRule>
    <cfRule type="cellIs" dxfId="2443" priority="272" operator="greaterThanOrEqual">
      <formula>E20</formula>
    </cfRule>
    <cfRule type="cellIs" dxfId="2442" priority="273" operator="lessThan">
      <formula>E20</formula>
    </cfRule>
  </conditionalFormatting>
  <conditionalFormatting sqref="G7">
    <cfRule type="cellIs" dxfId="2441" priority="268" operator="equal">
      <formula>"Introducir resultado"</formula>
    </cfRule>
    <cfRule type="cellIs" dxfId="2440" priority="269" operator="equal">
      <formula>"Meta Conseguida"</formula>
    </cfRule>
    <cfRule type="cellIs" dxfId="2439" priority="270" operator="equal">
      <formula>"Meta non Conseguida"</formula>
    </cfRule>
  </conditionalFormatting>
  <conditionalFormatting sqref="G9">
    <cfRule type="cellIs" dxfId="2438" priority="265" operator="equal">
      <formula>"Introducir resultado"</formula>
    </cfRule>
    <cfRule type="cellIs" dxfId="2437" priority="266" operator="equal">
      <formula>"Meta Conseguida"</formula>
    </cfRule>
    <cfRule type="cellIs" dxfId="2436" priority="267" operator="equal">
      <formula>"Meta non Conseguida"</formula>
    </cfRule>
  </conditionalFormatting>
  <conditionalFormatting sqref="G14">
    <cfRule type="cellIs" dxfId="2435" priority="262" operator="equal">
      <formula>"Introducir resultado"</formula>
    </cfRule>
    <cfRule type="cellIs" dxfId="2434" priority="263" operator="equal">
      <formula>"Meta Conseguida"</formula>
    </cfRule>
    <cfRule type="cellIs" dxfId="2433" priority="264" operator="equal">
      <formula>"Meta non Conseguida"</formula>
    </cfRule>
  </conditionalFormatting>
  <conditionalFormatting sqref="G13">
    <cfRule type="cellIs" dxfId="2432" priority="259" operator="equal">
      <formula>"Introducir resultado"</formula>
    </cfRule>
    <cfRule type="cellIs" dxfId="2431" priority="260" operator="equal">
      <formula>"Meta Conseguida"</formula>
    </cfRule>
    <cfRule type="cellIs" dxfId="2430" priority="261" operator="equal">
      <formula>"Meta non Conseguida"</formula>
    </cfRule>
  </conditionalFormatting>
  <conditionalFormatting sqref="F15">
    <cfRule type="cellIs" dxfId="2429" priority="258" operator="equal">
      <formula>0</formula>
    </cfRule>
  </conditionalFormatting>
  <conditionalFormatting sqref="G15">
    <cfRule type="cellIs" dxfId="2428" priority="255" operator="equal">
      <formula>"Introducir resultado"</formula>
    </cfRule>
    <cfRule type="cellIs" dxfId="2427" priority="256" operator="equal">
      <formula>"Resultado Introducido"</formula>
    </cfRule>
    <cfRule type="cellIs" dxfId="2426" priority="257" operator="equal">
      <formula>"Meta no Conseguida"</formula>
    </cfRule>
  </conditionalFormatting>
  <conditionalFormatting sqref="G18">
    <cfRule type="cellIs" dxfId="2425" priority="252" operator="equal">
      <formula>"Introducir resultado"</formula>
    </cfRule>
    <cfRule type="cellIs" dxfId="2424" priority="253" operator="equal">
      <formula>"Meta Conseguida"</formula>
    </cfRule>
    <cfRule type="cellIs" dxfId="2423" priority="254" operator="equal">
      <formula>"Meta non Conseguida"</formula>
    </cfRule>
  </conditionalFormatting>
  <conditionalFormatting sqref="G17">
    <cfRule type="cellIs" dxfId="2422" priority="249" operator="equal">
      <formula>"Introducir resultado"</formula>
    </cfRule>
    <cfRule type="cellIs" dxfId="2421" priority="250" operator="equal">
      <formula>"Meta Conseguida"</formula>
    </cfRule>
    <cfRule type="cellIs" dxfId="2420" priority="251" operator="equal">
      <formula>"Meta non Conseguida"</formula>
    </cfRule>
  </conditionalFormatting>
  <conditionalFormatting sqref="G22">
    <cfRule type="cellIs" dxfId="2419" priority="246" operator="equal">
      <formula>"Introducir resultado"</formula>
    </cfRule>
    <cfRule type="cellIs" dxfId="2418" priority="247" operator="equal">
      <formula>"Meta Conseguida"</formula>
    </cfRule>
    <cfRule type="cellIs" dxfId="2417" priority="248" operator="equal">
      <formula>"Meta non Conseguida"</formula>
    </cfRule>
  </conditionalFormatting>
  <conditionalFormatting sqref="G21">
    <cfRule type="cellIs" dxfId="2416" priority="243" operator="equal">
      <formula>"Introducir resultado"</formula>
    </cfRule>
    <cfRule type="cellIs" dxfId="2415" priority="244" operator="equal">
      <formula>"Meta Conseguida"</formula>
    </cfRule>
    <cfRule type="cellIs" dxfId="2414" priority="245" operator="equal">
      <formula>"Meta non Conseguida"</formula>
    </cfRule>
  </conditionalFormatting>
  <conditionalFormatting sqref="J7">
    <cfRule type="cellIs" dxfId="2413" priority="240" operator="equal">
      <formula>0</formula>
    </cfRule>
    <cfRule type="cellIs" dxfId="2412" priority="241" operator="lessThan">
      <formula>I7</formula>
    </cfRule>
    <cfRule type="cellIs" dxfId="2411" priority="242" operator="greaterThanOrEqual">
      <formula>I7</formula>
    </cfRule>
  </conditionalFormatting>
  <conditionalFormatting sqref="K10">
    <cfRule type="cellIs" dxfId="2410" priority="237" operator="equal">
      <formula>"Introducir resultado"</formula>
    </cfRule>
    <cfRule type="cellIs" dxfId="2409" priority="238" operator="equal">
      <formula>"Meta Conseguida"</formula>
    </cfRule>
    <cfRule type="cellIs" dxfId="2408" priority="239" operator="equal">
      <formula>"Meta non Conseguida"</formula>
    </cfRule>
  </conditionalFormatting>
  <conditionalFormatting sqref="K16">
    <cfRule type="cellIs" dxfId="2407" priority="234" operator="equal">
      <formula>"Meta Totalmente Alcanzada"</formula>
    </cfRule>
    <cfRule type="cellIs" dxfId="2406" priority="235" operator="equal">
      <formula>"Meta Parcialmente Alcanzada"</formula>
    </cfRule>
    <cfRule type="cellIs" dxfId="2405" priority="236" operator="equal">
      <formula>"Ningunha Meta Alcanzada"</formula>
    </cfRule>
  </conditionalFormatting>
  <conditionalFormatting sqref="J11">
    <cfRule type="cellIs" dxfId="2404" priority="231" operator="equal">
      <formula>0</formula>
    </cfRule>
    <cfRule type="cellIs" dxfId="2403" priority="232" operator="lessThan">
      <formula>$E11</formula>
    </cfRule>
    <cfRule type="cellIs" dxfId="2402" priority="233" operator="greaterThanOrEqual">
      <formula>$E11</formula>
    </cfRule>
  </conditionalFormatting>
  <conditionalFormatting sqref="J9">
    <cfRule type="cellIs" dxfId="2401" priority="228" operator="equal">
      <formula>0</formula>
    </cfRule>
    <cfRule type="cellIs" dxfId="2400" priority="229" operator="lessThan">
      <formula>I9</formula>
    </cfRule>
    <cfRule type="cellIs" dxfId="2399" priority="230" operator="greaterThanOrEqual">
      <formula>I9</formula>
    </cfRule>
  </conditionalFormatting>
  <conditionalFormatting sqref="J17">
    <cfRule type="cellIs" dxfId="2398" priority="225" operator="equal">
      <formula>0</formula>
    </cfRule>
    <cfRule type="cellIs" dxfId="2397" priority="226" operator="lessThan">
      <formula>I17</formula>
    </cfRule>
    <cfRule type="cellIs" dxfId="2396" priority="227" operator="greaterThanOrEqual">
      <formula>I17</formula>
    </cfRule>
  </conditionalFormatting>
  <conditionalFormatting sqref="J16">
    <cfRule type="cellIs" dxfId="2395" priority="222" operator="equal">
      <formula>0</formula>
    </cfRule>
    <cfRule type="cellIs" dxfId="2394" priority="223" operator="greaterThanOrEqual">
      <formula>I16</formula>
    </cfRule>
    <cfRule type="cellIs" dxfId="2393" priority="224" operator="lessThan">
      <formula>I16</formula>
    </cfRule>
  </conditionalFormatting>
  <conditionalFormatting sqref="J21">
    <cfRule type="cellIs" dxfId="2392" priority="219" operator="equal">
      <formula>0</formula>
    </cfRule>
    <cfRule type="cellIs" dxfId="2391" priority="220" operator="lessThan">
      <formula>I21</formula>
    </cfRule>
    <cfRule type="cellIs" dxfId="2390" priority="221" operator="greaterThanOrEqual">
      <formula>I21</formula>
    </cfRule>
  </conditionalFormatting>
  <conditionalFormatting sqref="K8">
    <cfRule type="cellIs" dxfId="2389" priority="216" operator="equal">
      <formula>"Meta Totalmente Alcanzada"</formula>
    </cfRule>
    <cfRule type="cellIs" dxfId="2388" priority="217" operator="equal">
      <formula>"Meta Parcialmente Alcanzada"</formula>
    </cfRule>
    <cfRule type="cellIs" dxfId="2387" priority="218" operator="equal">
      <formula>"Ningunha Meta Alcanzada"</formula>
    </cfRule>
  </conditionalFormatting>
  <conditionalFormatting sqref="J8">
    <cfRule type="cellIs" dxfId="2386" priority="213" operator="equal">
      <formula>0</formula>
    </cfRule>
    <cfRule type="cellIs" dxfId="2385" priority="214" operator="greaterThanOrEqual">
      <formula>I8</formula>
    </cfRule>
    <cfRule type="cellIs" dxfId="2384" priority="215" operator="lessThan">
      <formula>I8</formula>
    </cfRule>
  </conditionalFormatting>
  <conditionalFormatting sqref="J13">
    <cfRule type="cellIs" dxfId="2383" priority="210" operator="equal">
      <formula>0</formula>
    </cfRule>
    <cfRule type="cellIs" dxfId="2382" priority="211" operator="lessThan">
      <formula>I13</formula>
    </cfRule>
    <cfRule type="cellIs" dxfId="2381" priority="212" operator="greaterThanOrEqual">
      <formula>I13</formula>
    </cfRule>
  </conditionalFormatting>
  <conditionalFormatting sqref="K12">
    <cfRule type="cellIs" dxfId="2380" priority="207" operator="equal">
      <formula>"Meta Totalmente Alcanzada"</formula>
    </cfRule>
    <cfRule type="cellIs" dxfId="2379" priority="208" operator="equal">
      <formula>"Meta Parcialmente Alcanzada"</formula>
    </cfRule>
    <cfRule type="cellIs" dxfId="2378" priority="209" operator="equal">
      <formula>"Ningunha Meta Alcanzada"</formula>
    </cfRule>
  </conditionalFormatting>
  <conditionalFormatting sqref="J12">
    <cfRule type="cellIs" dxfId="2377" priority="204" operator="equal">
      <formula>0</formula>
    </cfRule>
    <cfRule type="cellIs" dxfId="2376" priority="205" operator="greaterThanOrEqual">
      <formula>I12</formula>
    </cfRule>
    <cfRule type="cellIs" dxfId="2375" priority="206" operator="lessThan">
      <formula>I12</formula>
    </cfRule>
  </conditionalFormatting>
  <conditionalFormatting sqref="K20">
    <cfRule type="cellIs" dxfId="2374" priority="201" operator="equal">
      <formula>"Meta Totalmente Alcanzada"</formula>
    </cfRule>
    <cfRule type="cellIs" dxfId="2373" priority="202" operator="equal">
      <formula>"Meta Parcialmente Alcanzada"</formula>
    </cfRule>
    <cfRule type="cellIs" dxfId="2372" priority="203" operator="equal">
      <formula>"Ningunha Meta Alcanzada"</formula>
    </cfRule>
  </conditionalFormatting>
  <conditionalFormatting sqref="J20">
    <cfRule type="cellIs" dxfId="2371" priority="198" operator="equal">
      <formula>0</formula>
    </cfRule>
    <cfRule type="cellIs" dxfId="2370" priority="199" operator="greaterThanOrEqual">
      <formula>I20</formula>
    </cfRule>
    <cfRule type="cellIs" dxfId="2369" priority="200" operator="lessThan">
      <formula>I20</formula>
    </cfRule>
  </conditionalFormatting>
  <conditionalFormatting sqref="K7">
    <cfRule type="cellIs" dxfId="2368" priority="195" operator="equal">
      <formula>"Introducir resultado"</formula>
    </cfRule>
    <cfRule type="cellIs" dxfId="2367" priority="196" operator="equal">
      <formula>"Meta Conseguida"</formula>
    </cfRule>
    <cfRule type="cellIs" dxfId="2366" priority="197" operator="equal">
      <formula>"Meta non Conseguida"</formula>
    </cfRule>
  </conditionalFormatting>
  <conditionalFormatting sqref="K9">
    <cfRule type="cellIs" dxfId="2365" priority="192" operator="equal">
      <formula>"Introducir resultado"</formula>
    </cfRule>
    <cfRule type="cellIs" dxfId="2364" priority="193" operator="equal">
      <formula>"Meta Conseguida"</formula>
    </cfRule>
    <cfRule type="cellIs" dxfId="2363" priority="194" operator="equal">
      <formula>"Meta non Conseguida"</formula>
    </cfRule>
  </conditionalFormatting>
  <conditionalFormatting sqref="K14">
    <cfRule type="cellIs" dxfId="2362" priority="189" operator="equal">
      <formula>"Introducir resultado"</formula>
    </cfRule>
    <cfRule type="cellIs" dxfId="2361" priority="190" operator="equal">
      <formula>"Meta Conseguida"</formula>
    </cfRule>
    <cfRule type="cellIs" dxfId="2360" priority="191" operator="equal">
      <formula>"Meta non Conseguida"</formula>
    </cfRule>
  </conditionalFormatting>
  <conditionalFormatting sqref="K13">
    <cfRule type="cellIs" dxfId="2359" priority="186" operator="equal">
      <formula>"Introducir resultado"</formula>
    </cfRule>
    <cfRule type="cellIs" dxfId="2358" priority="187" operator="equal">
      <formula>"Meta Conseguida"</formula>
    </cfRule>
    <cfRule type="cellIs" dxfId="2357" priority="188" operator="equal">
      <formula>"Meta non Conseguida"</formula>
    </cfRule>
  </conditionalFormatting>
  <conditionalFormatting sqref="J15">
    <cfRule type="cellIs" dxfId="2356" priority="185" operator="equal">
      <formula>0</formula>
    </cfRule>
  </conditionalFormatting>
  <conditionalFormatting sqref="K15">
    <cfRule type="cellIs" dxfId="2355" priority="182" operator="equal">
      <formula>"Introducir resultado"</formula>
    </cfRule>
    <cfRule type="cellIs" dxfId="2354" priority="183" operator="equal">
      <formula>"Resultado Introducido"</formula>
    </cfRule>
    <cfRule type="cellIs" dxfId="2353" priority="184" operator="equal">
      <formula>"Meta no Conseguida"</formula>
    </cfRule>
  </conditionalFormatting>
  <conditionalFormatting sqref="K18">
    <cfRule type="cellIs" dxfId="2352" priority="179" operator="equal">
      <formula>"Introducir resultado"</formula>
    </cfRule>
    <cfRule type="cellIs" dxfId="2351" priority="180" operator="equal">
      <formula>"Meta Conseguida"</formula>
    </cfRule>
    <cfRule type="cellIs" dxfId="2350" priority="181" operator="equal">
      <formula>"Meta non Conseguida"</formula>
    </cfRule>
  </conditionalFormatting>
  <conditionalFormatting sqref="K17">
    <cfRule type="cellIs" dxfId="2349" priority="176" operator="equal">
      <formula>"Introducir resultado"</formula>
    </cfRule>
    <cfRule type="cellIs" dxfId="2348" priority="177" operator="equal">
      <formula>"Meta Conseguida"</formula>
    </cfRule>
    <cfRule type="cellIs" dxfId="2347" priority="178" operator="equal">
      <formula>"Meta non Conseguida"</formula>
    </cfRule>
  </conditionalFormatting>
  <conditionalFormatting sqref="K22">
    <cfRule type="cellIs" dxfId="2346" priority="173" operator="equal">
      <formula>"Introducir resultado"</formula>
    </cfRule>
    <cfRule type="cellIs" dxfId="2345" priority="174" operator="equal">
      <formula>"Meta Conseguida"</formula>
    </cfRule>
    <cfRule type="cellIs" dxfId="2344" priority="175" operator="equal">
      <formula>"Meta non Conseguida"</formula>
    </cfRule>
  </conditionalFormatting>
  <conditionalFormatting sqref="K21">
    <cfRule type="cellIs" dxfId="2343" priority="170" operator="equal">
      <formula>"Introducir resultado"</formula>
    </cfRule>
    <cfRule type="cellIs" dxfId="2342" priority="171" operator="equal">
      <formula>"Meta Conseguida"</formula>
    </cfRule>
    <cfRule type="cellIs" dxfId="2341" priority="172" operator="equal">
      <formula>"Meta non Conseguida"</formula>
    </cfRule>
  </conditionalFormatting>
  <conditionalFormatting sqref="N7">
    <cfRule type="cellIs" dxfId="2340" priority="167" operator="equal">
      <formula>0</formula>
    </cfRule>
    <cfRule type="cellIs" dxfId="2339" priority="168" operator="lessThan">
      <formula>M7</formula>
    </cfRule>
    <cfRule type="cellIs" dxfId="2338" priority="169" operator="greaterThanOrEqual">
      <formula>M7</formula>
    </cfRule>
  </conditionalFormatting>
  <conditionalFormatting sqref="O10">
    <cfRule type="cellIs" dxfId="2337" priority="164" operator="equal">
      <formula>"Introducir resultado"</formula>
    </cfRule>
    <cfRule type="cellIs" dxfId="2336" priority="165" operator="equal">
      <formula>"Meta Conseguida"</formula>
    </cfRule>
    <cfRule type="cellIs" dxfId="2335" priority="166" operator="equal">
      <formula>"Meta non Conseguida"</formula>
    </cfRule>
  </conditionalFormatting>
  <conditionalFormatting sqref="O16">
    <cfRule type="cellIs" dxfId="2334" priority="161" operator="equal">
      <formula>"Meta Totalmente Alcanzada"</formula>
    </cfRule>
    <cfRule type="cellIs" dxfId="2333" priority="162" operator="equal">
      <formula>"Meta Parcialmente Alcanzada"</formula>
    </cfRule>
    <cfRule type="cellIs" dxfId="2332" priority="163" operator="equal">
      <formula>"Ningunha Meta Alcanzada"</formula>
    </cfRule>
  </conditionalFormatting>
  <conditionalFormatting sqref="N11">
    <cfRule type="cellIs" dxfId="2331" priority="158" operator="equal">
      <formula>0</formula>
    </cfRule>
    <cfRule type="cellIs" dxfId="2330" priority="159" operator="lessThan">
      <formula>$E11</formula>
    </cfRule>
    <cfRule type="cellIs" dxfId="2329" priority="160" operator="greaterThanOrEqual">
      <formula>$E11</formula>
    </cfRule>
  </conditionalFormatting>
  <conditionalFormatting sqref="N9">
    <cfRule type="cellIs" dxfId="2328" priority="155" operator="equal">
      <formula>0</formula>
    </cfRule>
    <cfRule type="cellIs" dxfId="2327" priority="156" operator="lessThan">
      <formula>M9</formula>
    </cfRule>
    <cfRule type="cellIs" dxfId="2326" priority="157" operator="greaterThanOrEqual">
      <formula>M9</formula>
    </cfRule>
  </conditionalFormatting>
  <conditionalFormatting sqref="N17">
    <cfRule type="cellIs" dxfId="2325" priority="152" operator="equal">
      <formula>0</formula>
    </cfRule>
    <cfRule type="cellIs" dxfId="2324" priority="153" operator="lessThan">
      <formula>M17</formula>
    </cfRule>
    <cfRule type="cellIs" dxfId="2323" priority="154" operator="greaterThanOrEqual">
      <formula>M17</formula>
    </cfRule>
  </conditionalFormatting>
  <conditionalFormatting sqref="N16">
    <cfRule type="cellIs" dxfId="2322" priority="149" operator="equal">
      <formula>0</formula>
    </cfRule>
    <cfRule type="cellIs" dxfId="2321" priority="150" operator="greaterThanOrEqual">
      <formula>M16</formula>
    </cfRule>
    <cfRule type="cellIs" dxfId="2320" priority="151" operator="lessThan">
      <formula>M16</formula>
    </cfRule>
  </conditionalFormatting>
  <conditionalFormatting sqref="N21">
    <cfRule type="cellIs" dxfId="2319" priority="146" operator="equal">
      <formula>0</formula>
    </cfRule>
    <cfRule type="cellIs" dxfId="2318" priority="147" operator="lessThan">
      <formula>M21</formula>
    </cfRule>
    <cfRule type="cellIs" dxfId="2317" priority="148" operator="greaterThanOrEqual">
      <formula>M21</formula>
    </cfRule>
  </conditionalFormatting>
  <conditionalFormatting sqref="O8">
    <cfRule type="cellIs" dxfId="2316" priority="143" operator="equal">
      <formula>"Meta Totalmente Alcanzada"</formula>
    </cfRule>
    <cfRule type="cellIs" dxfId="2315" priority="144" operator="equal">
      <formula>"Meta Parcialmente Alcanzada"</formula>
    </cfRule>
    <cfRule type="cellIs" dxfId="2314" priority="145" operator="equal">
      <formula>"Ningunha Meta Alcanzada"</formula>
    </cfRule>
  </conditionalFormatting>
  <conditionalFormatting sqref="N8">
    <cfRule type="cellIs" dxfId="2313" priority="140" operator="equal">
      <formula>0</formula>
    </cfRule>
    <cfRule type="cellIs" dxfId="2312" priority="141" operator="greaterThanOrEqual">
      <formula>M8</formula>
    </cfRule>
    <cfRule type="cellIs" dxfId="2311" priority="142" operator="lessThan">
      <formula>M8</formula>
    </cfRule>
  </conditionalFormatting>
  <conditionalFormatting sqref="N13">
    <cfRule type="cellIs" dxfId="2310" priority="137" operator="equal">
      <formula>0</formula>
    </cfRule>
    <cfRule type="cellIs" dxfId="2309" priority="138" operator="lessThan">
      <formula>M13</formula>
    </cfRule>
    <cfRule type="cellIs" dxfId="2308" priority="139" operator="greaterThanOrEqual">
      <formula>M13</formula>
    </cfRule>
  </conditionalFormatting>
  <conditionalFormatting sqref="O12">
    <cfRule type="cellIs" dxfId="2307" priority="134" operator="equal">
      <formula>"Meta Totalmente Alcanzada"</formula>
    </cfRule>
    <cfRule type="cellIs" dxfId="2306" priority="135" operator="equal">
      <formula>"Meta Parcialmente Alcanzada"</formula>
    </cfRule>
    <cfRule type="cellIs" dxfId="2305" priority="136" operator="equal">
      <formula>"Ningunha Meta Alcanzada"</formula>
    </cfRule>
  </conditionalFormatting>
  <conditionalFormatting sqref="N12">
    <cfRule type="cellIs" dxfId="2304" priority="131" operator="equal">
      <formula>0</formula>
    </cfRule>
    <cfRule type="cellIs" dxfId="2303" priority="132" operator="greaterThanOrEqual">
      <formula>M12</formula>
    </cfRule>
    <cfRule type="cellIs" dxfId="2302" priority="133" operator="lessThan">
      <formula>M12</formula>
    </cfRule>
  </conditionalFormatting>
  <conditionalFormatting sqref="O20">
    <cfRule type="cellIs" dxfId="2301" priority="128" operator="equal">
      <formula>"Meta Totalmente Alcanzada"</formula>
    </cfRule>
    <cfRule type="cellIs" dxfId="2300" priority="129" operator="equal">
      <formula>"Meta Parcialmente Alcanzada"</formula>
    </cfRule>
    <cfRule type="cellIs" dxfId="2299" priority="130" operator="equal">
      <formula>"Ningunha Meta Alcanzada"</formula>
    </cfRule>
  </conditionalFormatting>
  <conditionalFormatting sqref="N20">
    <cfRule type="cellIs" dxfId="2298" priority="125" operator="equal">
      <formula>0</formula>
    </cfRule>
    <cfRule type="cellIs" dxfId="2297" priority="126" operator="greaterThanOrEqual">
      <formula>M20</formula>
    </cfRule>
    <cfRule type="cellIs" dxfId="2296" priority="127" operator="lessThan">
      <formula>M20</formula>
    </cfRule>
  </conditionalFormatting>
  <conditionalFormatting sqref="O7">
    <cfRule type="cellIs" dxfId="2295" priority="122" operator="equal">
      <formula>"Introducir resultado"</formula>
    </cfRule>
    <cfRule type="cellIs" dxfId="2294" priority="123" operator="equal">
      <formula>"Meta Conseguida"</formula>
    </cfRule>
    <cfRule type="cellIs" dxfId="2293" priority="124" operator="equal">
      <formula>"Meta non Conseguida"</formula>
    </cfRule>
  </conditionalFormatting>
  <conditionalFormatting sqref="O9">
    <cfRule type="cellIs" dxfId="2292" priority="119" operator="equal">
      <formula>"Introducir resultado"</formula>
    </cfRule>
    <cfRule type="cellIs" dxfId="2291" priority="120" operator="equal">
      <formula>"Meta Conseguida"</formula>
    </cfRule>
    <cfRule type="cellIs" dxfId="2290" priority="121" operator="equal">
      <formula>"Meta non Conseguida"</formula>
    </cfRule>
  </conditionalFormatting>
  <conditionalFormatting sqref="O14">
    <cfRule type="cellIs" dxfId="2289" priority="116" operator="equal">
      <formula>"Introducir resultado"</formula>
    </cfRule>
    <cfRule type="cellIs" dxfId="2288" priority="117" operator="equal">
      <formula>"Meta Conseguida"</formula>
    </cfRule>
    <cfRule type="cellIs" dxfId="2287" priority="118" operator="equal">
      <formula>"Meta non Conseguida"</formula>
    </cfRule>
  </conditionalFormatting>
  <conditionalFormatting sqref="O13">
    <cfRule type="cellIs" dxfId="2286" priority="113" operator="equal">
      <formula>"Introducir resultado"</formula>
    </cfRule>
    <cfRule type="cellIs" dxfId="2285" priority="114" operator="equal">
      <formula>"Meta Conseguida"</formula>
    </cfRule>
    <cfRule type="cellIs" dxfId="2284" priority="115" operator="equal">
      <formula>"Meta non Conseguida"</formula>
    </cfRule>
  </conditionalFormatting>
  <conditionalFormatting sqref="N15">
    <cfRule type="cellIs" dxfId="2283" priority="112" operator="equal">
      <formula>0</formula>
    </cfRule>
  </conditionalFormatting>
  <conditionalFormatting sqref="O15">
    <cfRule type="cellIs" dxfId="2282" priority="109" operator="equal">
      <formula>"Introducir resultado"</formula>
    </cfRule>
    <cfRule type="cellIs" dxfId="2281" priority="110" operator="equal">
      <formula>"Resultado Introducido"</formula>
    </cfRule>
    <cfRule type="cellIs" dxfId="2280" priority="111" operator="equal">
      <formula>"Meta no Conseguida"</formula>
    </cfRule>
  </conditionalFormatting>
  <conditionalFormatting sqref="O18">
    <cfRule type="cellIs" dxfId="2279" priority="106" operator="equal">
      <formula>"Introducir resultado"</formula>
    </cfRule>
    <cfRule type="cellIs" dxfId="2278" priority="107" operator="equal">
      <formula>"Meta Conseguida"</formula>
    </cfRule>
    <cfRule type="cellIs" dxfId="2277" priority="108" operator="equal">
      <formula>"Meta non Conseguida"</formula>
    </cfRule>
  </conditionalFormatting>
  <conditionalFormatting sqref="O17">
    <cfRule type="cellIs" dxfId="2276" priority="103" operator="equal">
      <formula>"Introducir resultado"</formula>
    </cfRule>
    <cfRule type="cellIs" dxfId="2275" priority="104" operator="equal">
      <formula>"Meta Conseguida"</formula>
    </cfRule>
    <cfRule type="cellIs" dxfId="2274" priority="105" operator="equal">
      <formula>"Meta non Conseguida"</formula>
    </cfRule>
  </conditionalFormatting>
  <conditionalFormatting sqref="O22">
    <cfRule type="cellIs" dxfId="2273" priority="100" operator="equal">
      <formula>"Introducir resultado"</formula>
    </cfRule>
    <cfRule type="cellIs" dxfId="2272" priority="101" operator="equal">
      <formula>"Meta Conseguida"</formula>
    </cfRule>
    <cfRule type="cellIs" dxfId="2271" priority="102" operator="equal">
      <formula>"Meta non Conseguida"</formula>
    </cfRule>
  </conditionalFormatting>
  <conditionalFormatting sqref="O21">
    <cfRule type="cellIs" dxfId="2270" priority="97" operator="equal">
      <formula>"Introducir resultado"</formula>
    </cfRule>
    <cfRule type="cellIs" dxfId="2269" priority="98" operator="equal">
      <formula>"Meta Conseguida"</formula>
    </cfRule>
    <cfRule type="cellIs" dxfId="2268" priority="99" operator="equal">
      <formula>"Meta non Conseguida"</formula>
    </cfRule>
  </conditionalFormatting>
  <conditionalFormatting sqref="J14">
    <cfRule type="cellIs" dxfId="2267" priority="94" operator="equal">
      <formula>0</formula>
    </cfRule>
    <cfRule type="cellIs" dxfId="2266" priority="95" operator="lessThan">
      <formula>I14</formula>
    </cfRule>
    <cfRule type="cellIs" dxfId="2265" priority="96" operator="greaterThanOrEqual">
      <formula>I14</formula>
    </cfRule>
  </conditionalFormatting>
  <conditionalFormatting sqref="N14">
    <cfRule type="cellIs" dxfId="2264" priority="91" operator="equal">
      <formula>0</formula>
    </cfRule>
    <cfRule type="cellIs" dxfId="2263" priority="92" operator="lessThan">
      <formula>M14</formula>
    </cfRule>
    <cfRule type="cellIs" dxfId="2262" priority="93" operator="greaterThanOrEqual">
      <formula>M14</formula>
    </cfRule>
  </conditionalFormatting>
  <conditionalFormatting sqref="J10">
    <cfRule type="cellIs" dxfId="2261" priority="88" operator="equal">
      <formula>0</formula>
    </cfRule>
    <cfRule type="cellIs" dxfId="2260" priority="89" operator="lessThan">
      <formula>I10</formula>
    </cfRule>
    <cfRule type="cellIs" dxfId="2259" priority="90" operator="greaterThanOrEqual">
      <formula>I10</formula>
    </cfRule>
  </conditionalFormatting>
  <conditionalFormatting sqref="N10">
    <cfRule type="cellIs" dxfId="2258" priority="85" operator="equal">
      <formula>0</formula>
    </cfRule>
    <cfRule type="cellIs" dxfId="2257" priority="86" operator="lessThan">
      <formula>M10</formula>
    </cfRule>
    <cfRule type="cellIs" dxfId="2256" priority="87" operator="greaterThanOrEqual">
      <formula>M10</formula>
    </cfRule>
  </conditionalFormatting>
  <conditionalFormatting sqref="J18">
    <cfRule type="cellIs" dxfId="2255" priority="82" operator="equal">
      <formula>0</formula>
    </cfRule>
    <cfRule type="cellIs" dxfId="2254" priority="83" operator="lessThan">
      <formula>I18</formula>
    </cfRule>
    <cfRule type="cellIs" dxfId="2253" priority="84" operator="greaterThanOrEqual">
      <formula>I18</formula>
    </cfRule>
  </conditionalFormatting>
  <conditionalFormatting sqref="N18">
    <cfRule type="cellIs" dxfId="2252" priority="79" operator="equal">
      <formula>0</formula>
    </cfRule>
    <cfRule type="cellIs" dxfId="2251" priority="80" operator="lessThan">
      <formula>M18</formula>
    </cfRule>
    <cfRule type="cellIs" dxfId="2250" priority="81" operator="greaterThanOrEqual">
      <formula>M18</formula>
    </cfRule>
  </conditionalFormatting>
  <conditionalFormatting sqref="J22">
    <cfRule type="cellIs" dxfId="2249" priority="76" operator="equal">
      <formula>0</formula>
    </cfRule>
    <cfRule type="cellIs" dxfId="2248" priority="77" operator="lessThan">
      <formula>I22</formula>
    </cfRule>
    <cfRule type="cellIs" dxfId="2247" priority="78" operator="greaterThanOrEqual">
      <formula>I22</formula>
    </cfRule>
  </conditionalFormatting>
  <conditionalFormatting sqref="N22">
    <cfRule type="cellIs" dxfId="2246" priority="73" operator="equal">
      <formula>0</formula>
    </cfRule>
    <cfRule type="cellIs" dxfId="2245" priority="74" operator="lessThan">
      <formula>M22</formula>
    </cfRule>
    <cfRule type="cellIs" dxfId="2244" priority="75" operator="greaterThanOrEqual">
      <formula>M22</formula>
    </cfRule>
  </conditionalFormatting>
  <conditionalFormatting sqref="G50">
    <cfRule type="cellIs" dxfId="2243" priority="70" operator="equal">
      <formula>"Introducir resultado"</formula>
    </cfRule>
    <cfRule type="cellIs" dxfId="2242" priority="71" operator="equal">
      <formula>"Meta Conseguida"</formula>
    </cfRule>
    <cfRule type="cellIs" dxfId="2241" priority="72" operator="equal">
      <formula>"Meta non Conseguida"</formula>
    </cfRule>
  </conditionalFormatting>
  <conditionalFormatting sqref="F50">
    <cfRule type="cellIs" dxfId="2240" priority="67" operator="equal">
      <formula>0</formula>
    </cfRule>
    <cfRule type="cellIs" dxfId="2239" priority="68" operator="lessThan">
      <formula>E50</formula>
    </cfRule>
    <cfRule type="cellIs" dxfId="2238" priority="69" operator="greaterThanOrEqual">
      <formula>E50</formula>
    </cfRule>
  </conditionalFormatting>
  <conditionalFormatting sqref="K50">
    <cfRule type="cellIs" dxfId="2237" priority="64" operator="equal">
      <formula>"Introducir resultado"</formula>
    </cfRule>
    <cfRule type="cellIs" dxfId="2236" priority="65" operator="equal">
      <formula>"Meta Conseguida"</formula>
    </cfRule>
    <cfRule type="cellIs" dxfId="2235" priority="66" operator="equal">
      <formula>"Meta non Conseguida"</formula>
    </cfRule>
  </conditionalFormatting>
  <conditionalFormatting sqref="J50">
    <cfRule type="cellIs" dxfId="2234" priority="61" operator="equal">
      <formula>0</formula>
    </cfRule>
    <cfRule type="cellIs" dxfId="2233" priority="62" operator="lessThan">
      <formula>I50</formula>
    </cfRule>
    <cfRule type="cellIs" dxfId="2232" priority="63" operator="greaterThanOrEqual">
      <formula>I50</formula>
    </cfRule>
  </conditionalFormatting>
  <conditionalFormatting sqref="O50">
    <cfRule type="cellIs" dxfId="2231" priority="58" operator="equal">
      <formula>"Introducir resultado"</formula>
    </cfRule>
    <cfRule type="cellIs" dxfId="2230" priority="59" operator="equal">
      <formula>"Meta Conseguida"</formula>
    </cfRule>
    <cfRule type="cellIs" dxfId="2229" priority="60" operator="equal">
      <formula>"Meta non Conseguida"</formula>
    </cfRule>
  </conditionalFormatting>
  <conditionalFormatting sqref="N50">
    <cfRule type="cellIs" dxfId="2228" priority="55" operator="equal">
      <formula>0</formula>
    </cfRule>
    <cfRule type="cellIs" dxfId="2227" priority="56" operator="lessThan">
      <formula>M50</formula>
    </cfRule>
    <cfRule type="cellIs" dxfId="2226" priority="57" operator="greaterThanOrEqual">
      <formula>M50</formula>
    </cfRule>
  </conditionalFormatting>
  <conditionalFormatting sqref="G51">
    <cfRule type="cellIs" dxfId="2225" priority="52" operator="equal">
      <formula>"Introducir resultado"</formula>
    </cfRule>
    <cfRule type="cellIs" dxfId="2224" priority="53" operator="equal">
      <formula>"Meta Conseguida"</formula>
    </cfRule>
    <cfRule type="cellIs" dxfId="2223" priority="54" operator="equal">
      <formula>"Meta non Conseguida"</formula>
    </cfRule>
  </conditionalFormatting>
  <conditionalFormatting sqref="F51">
    <cfRule type="cellIs" dxfId="2222" priority="49" operator="equal">
      <formula>0</formula>
    </cfRule>
    <cfRule type="cellIs" dxfId="2221" priority="50" operator="lessThan">
      <formula>E51</formula>
    </cfRule>
    <cfRule type="cellIs" dxfId="2220" priority="51" operator="greaterThanOrEqual">
      <formula>E51</formula>
    </cfRule>
  </conditionalFormatting>
  <conditionalFormatting sqref="K51">
    <cfRule type="cellIs" dxfId="2219" priority="46" operator="equal">
      <formula>"Introducir resultado"</formula>
    </cfRule>
    <cfRule type="cellIs" dxfId="2218" priority="47" operator="equal">
      <formula>"Meta Conseguida"</formula>
    </cfRule>
    <cfRule type="cellIs" dxfId="2217" priority="48" operator="equal">
      <formula>"Meta non Conseguida"</formula>
    </cfRule>
  </conditionalFormatting>
  <conditionalFormatting sqref="J51">
    <cfRule type="cellIs" dxfId="2216" priority="43" operator="equal">
      <formula>0</formula>
    </cfRule>
    <cfRule type="cellIs" dxfId="2215" priority="44" operator="lessThan">
      <formula>I51</formula>
    </cfRule>
    <cfRule type="cellIs" dxfId="2214" priority="45" operator="greaterThanOrEqual">
      <formula>I51</formula>
    </cfRule>
  </conditionalFormatting>
  <conditionalFormatting sqref="O51">
    <cfRule type="cellIs" dxfId="2213" priority="40" operator="equal">
      <formula>"Introducir resultado"</formula>
    </cfRule>
    <cfRule type="cellIs" dxfId="2212" priority="41" operator="equal">
      <formula>"Meta Conseguida"</formula>
    </cfRule>
    <cfRule type="cellIs" dxfId="2211" priority="42" operator="equal">
      <formula>"Meta non Conseguida"</formula>
    </cfRule>
  </conditionalFormatting>
  <conditionalFormatting sqref="N51">
    <cfRule type="cellIs" dxfId="2210" priority="37" operator="equal">
      <formula>0</formula>
    </cfRule>
    <cfRule type="cellIs" dxfId="2209" priority="38" operator="lessThan">
      <formula>M51</formula>
    </cfRule>
    <cfRule type="cellIs" dxfId="2208" priority="39" operator="greaterThanOrEqual">
      <formula>M51</formula>
    </cfRule>
  </conditionalFormatting>
  <conditionalFormatting sqref="G50">
    <cfRule type="cellIs" dxfId="2207" priority="34" operator="equal">
      <formula>"Introducir resultado"</formula>
    </cfRule>
    <cfRule type="cellIs" dxfId="2206" priority="35" operator="equal">
      <formula>"Meta Conseguida"</formula>
    </cfRule>
    <cfRule type="cellIs" dxfId="2205" priority="36" operator="equal">
      <formula>"Meta non Conseguida"</formula>
    </cfRule>
  </conditionalFormatting>
  <conditionalFormatting sqref="F50">
    <cfRule type="cellIs" dxfId="2204" priority="31" operator="equal">
      <formula>0</formula>
    </cfRule>
    <cfRule type="cellIs" dxfId="2203" priority="32" operator="lessThan">
      <formula>E50</formula>
    </cfRule>
    <cfRule type="cellIs" dxfId="2202" priority="33" operator="greaterThanOrEqual">
      <formula>E50</formula>
    </cfRule>
  </conditionalFormatting>
  <conditionalFormatting sqref="K50">
    <cfRule type="cellIs" dxfId="2201" priority="28" operator="equal">
      <formula>"Introducir resultado"</formula>
    </cfRule>
    <cfRule type="cellIs" dxfId="2200" priority="29" operator="equal">
      <formula>"Meta Conseguida"</formula>
    </cfRule>
    <cfRule type="cellIs" dxfId="2199" priority="30" operator="equal">
      <formula>"Meta non Conseguida"</formula>
    </cfRule>
  </conditionalFormatting>
  <conditionalFormatting sqref="J50">
    <cfRule type="cellIs" dxfId="2198" priority="25" operator="equal">
      <formula>0</formula>
    </cfRule>
    <cfRule type="cellIs" dxfId="2197" priority="26" operator="lessThan">
      <formula>I50</formula>
    </cfRule>
    <cfRule type="cellIs" dxfId="2196" priority="27" operator="greaterThanOrEqual">
      <formula>I50</formula>
    </cfRule>
  </conditionalFormatting>
  <conditionalFormatting sqref="O50">
    <cfRule type="cellIs" dxfId="2195" priority="22" operator="equal">
      <formula>"Introducir resultado"</formula>
    </cfRule>
    <cfRule type="cellIs" dxfId="2194" priority="23" operator="equal">
      <formula>"Meta Conseguida"</formula>
    </cfRule>
    <cfRule type="cellIs" dxfId="2193" priority="24" operator="equal">
      <formula>"Meta non Conseguida"</formula>
    </cfRule>
  </conditionalFormatting>
  <conditionalFormatting sqref="N50">
    <cfRule type="cellIs" dxfId="2192" priority="19" operator="equal">
      <formula>0</formula>
    </cfRule>
    <cfRule type="cellIs" dxfId="2191" priority="20" operator="lessThan">
      <formula>M50</formula>
    </cfRule>
    <cfRule type="cellIs" dxfId="2190" priority="21" operator="greaterThanOrEqual">
      <formula>M50</formula>
    </cfRule>
  </conditionalFormatting>
  <conditionalFormatting sqref="G51">
    <cfRule type="cellIs" dxfId="2189" priority="16" operator="equal">
      <formula>"Introducir resultado"</formula>
    </cfRule>
    <cfRule type="cellIs" dxfId="2188" priority="17" operator="equal">
      <formula>"Meta Conseguida"</formula>
    </cfRule>
    <cfRule type="cellIs" dxfId="2187" priority="18" operator="equal">
      <formula>"Meta non Conseguida"</formula>
    </cfRule>
  </conditionalFormatting>
  <conditionalFormatting sqref="F51">
    <cfRule type="cellIs" dxfId="2186" priority="13" operator="equal">
      <formula>0</formula>
    </cfRule>
    <cfRule type="cellIs" dxfId="2185" priority="14" operator="lessThan">
      <formula>E51</formula>
    </cfRule>
    <cfRule type="cellIs" dxfId="2184" priority="15" operator="greaterThanOrEqual">
      <formula>E51</formula>
    </cfRule>
  </conditionalFormatting>
  <conditionalFormatting sqref="K51">
    <cfRule type="cellIs" dxfId="2183" priority="10" operator="equal">
      <formula>"Introducir resultado"</formula>
    </cfRule>
    <cfRule type="cellIs" dxfId="2182" priority="11" operator="equal">
      <formula>"Meta Conseguida"</formula>
    </cfRule>
    <cfRule type="cellIs" dxfId="2181" priority="12" operator="equal">
      <formula>"Meta non Conseguida"</formula>
    </cfRule>
  </conditionalFormatting>
  <conditionalFormatting sqref="J51">
    <cfRule type="cellIs" dxfId="2180" priority="7" operator="equal">
      <formula>0</formula>
    </cfRule>
    <cfRule type="cellIs" dxfId="2179" priority="8" operator="lessThan">
      <formula>I51</formula>
    </cfRule>
    <cfRule type="cellIs" dxfId="2178" priority="9" operator="greaterThanOrEqual">
      <formula>I51</formula>
    </cfRule>
  </conditionalFormatting>
  <conditionalFormatting sqref="O51">
    <cfRule type="cellIs" dxfId="2177" priority="4" operator="equal">
      <formula>"Introducir resultado"</formula>
    </cfRule>
    <cfRule type="cellIs" dxfId="2176" priority="5" operator="equal">
      <formula>"Meta Conseguida"</formula>
    </cfRule>
    <cfRule type="cellIs" dxfId="2175" priority="6" operator="equal">
      <formula>"Meta non Conseguida"</formula>
    </cfRule>
  </conditionalFormatting>
  <conditionalFormatting sqref="N51">
    <cfRule type="cellIs" dxfId="2174" priority="1" operator="equal">
      <formula>0</formula>
    </cfRule>
    <cfRule type="cellIs" dxfId="2173" priority="2" operator="lessThan">
      <formula>M51</formula>
    </cfRule>
    <cfRule type="cellIs" dxfId="2172" priority="3" operator="greaterThanOrEqual">
      <formula>M51</formula>
    </cfRule>
  </conditionalFormatting>
  <hyperlinks>
    <hyperlink ref="D19" location="Anexos!F2" display="Anexos!F2"/>
    <hyperlink ref="D34" location="Anexos!Q2" display="Anexos!Q2"/>
    <hyperlink ref="D31" location="Anexos!Q2" display="Anexos!Q2"/>
  </hyperlinks>
  <pageMargins left="0.70866141732283505" right="0.70866141732283505" top="0.74803149606299202" bottom="0.74803149606299202" header="0.31496062992126" footer="0.31496062992126"/>
  <pageSetup paperSize="9" scale="51"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A1:O105"/>
  <sheetViews>
    <sheetView tabSelected="1" zoomScale="85" zoomScaleNormal="85" workbookViewId="0">
      <pane ySplit="5" topLeftCell="A79" activePane="bottomLeft" state="frozen"/>
      <selection activeCell="A3" sqref="A3"/>
      <selection pane="bottomLeft" activeCell="I81" sqref="I81"/>
    </sheetView>
  </sheetViews>
  <sheetFormatPr baseColWidth="10" defaultColWidth="11.44140625" defaultRowHeight="14.4"/>
  <cols>
    <col min="1" max="1" width="5.6640625" style="3" customWidth="1"/>
    <col min="2" max="2" width="38.6640625" style="1" customWidth="1"/>
    <col min="3" max="3" width="33.6640625" style="1" hidden="1" customWidth="1"/>
    <col min="4" max="4" width="73.6640625" style="1" hidden="1" customWidth="1"/>
    <col min="5" max="5" width="12.6640625" style="3" customWidth="1"/>
    <col min="6" max="6" width="12.6640625" style="19" customWidth="1"/>
    <col min="7" max="7" width="26.6640625" style="1" customWidth="1"/>
    <col min="8" max="8" width="1.6640625" style="2" customWidth="1"/>
    <col min="9" max="10" width="12.6640625" style="2" customWidth="1"/>
    <col min="11" max="11" width="26.6640625" style="2" customWidth="1"/>
    <col min="12" max="12" width="1.6640625" style="2" customWidth="1"/>
    <col min="13" max="13" width="11.44140625" style="2"/>
    <col min="14" max="14" width="12.5546875" style="2" bestFit="1" customWidth="1"/>
    <col min="15" max="15" width="26.6640625" style="2" customWidth="1"/>
    <col min="16" max="16384" width="11.44140625" style="2"/>
  </cols>
  <sheetData>
    <row r="1" spans="1:15" ht="15" thickBot="1">
      <c r="E1" s="1"/>
      <c r="F1" s="1"/>
    </row>
    <row r="2" spans="1:15" s="1" customFormat="1" ht="29.25" customHeight="1" thickBot="1">
      <c r="A2" s="552" t="s">
        <v>255</v>
      </c>
      <c r="B2" s="553"/>
      <c r="C2" s="553"/>
      <c r="D2" s="553"/>
      <c r="E2" s="553"/>
      <c r="F2" s="553"/>
      <c r="G2" s="554"/>
    </row>
    <row r="3" spans="1:15" s="1" customFormat="1" ht="6" customHeight="1" thickBot="1">
      <c r="A3" s="65"/>
      <c r="B3" s="65"/>
      <c r="C3" s="65"/>
      <c r="D3" s="65"/>
      <c r="E3" s="65"/>
      <c r="F3" s="24"/>
      <c r="G3" s="65"/>
      <c r="I3" s="65"/>
      <c r="J3" s="24"/>
      <c r="K3" s="65"/>
    </row>
    <row r="4" spans="1:15" ht="36.75" customHeight="1" thickBot="1">
      <c r="A4" s="547" t="s">
        <v>144</v>
      </c>
      <c r="B4" s="548"/>
      <c r="C4" s="555" t="s">
        <v>95</v>
      </c>
      <c r="D4" s="551"/>
      <c r="E4" s="549" t="str">
        <f>+Centro!E4</f>
        <v>Curso 23-24</v>
      </c>
      <c r="F4" s="550"/>
      <c r="G4" s="551"/>
      <c r="I4" s="549" t="str">
        <f>+Centro!I4</f>
        <v>Curso 24-25</v>
      </c>
      <c r="J4" s="550"/>
      <c r="K4" s="551"/>
      <c r="M4" s="549" t="str">
        <f>+Centro!M4</f>
        <v>Curso 25-26</v>
      </c>
      <c r="N4" s="550"/>
      <c r="O4" s="551"/>
    </row>
    <row r="5" spans="1:15" ht="39" customHeight="1" thickBot="1">
      <c r="A5" s="188" t="s">
        <v>145</v>
      </c>
      <c r="B5" s="188" t="s">
        <v>86</v>
      </c>
      <c r="C5" s="188" t="s">
        <v>96</v>
      </c>
      <c r="D5" s="458" t="s">
        <v>156</v>
      </c>
      <c r="E5" s="188" t="s">
        <v>1</v>
      </c>
      <c r="F5" s="299" t="s">
        <v>2</v>
      </c>
      <c r="G5" s="62" t="s">
        <v>275</v>
      </c>
      <c r="I5" s="188" t="s">
        <v>1</v>
      </c>
      <c r="J5" s="299" t="s">
        <v>2</v>
      </c>
      <c r="K5" s="62" t="s">
        <v>275</v>
      </c>
      <c r="M5" s="188" t="s">
        <v>1</v>
      </c>
      <c r="N5" s="299" t="s">
        <v>2</v>
      </c>
      <c r="O5" s="62" t="s">
        <v>275</v>
      </c>
    </row>
    <row r="6" spans="1:15" s="53" customFormat="1" ht="18.75" customHeight="1">
      <c r="A6" s="31" t="s">
        <v>0</v>
      </c>
      <c r="B6" s="32"/>
      <c r="C6" s="32"/>
      <c r="D6" s="459"/>
      <c r="E6" s="33"/>
      <c r="F6" s="33"/>
      <c r="G6" s="34"/>
      <c r="I6" s="33"/>
      <c r="J6" s="33"/>
      <c r="K6" s="34"/>
      <c r="M6" s="33"/>
      <c r="N6" s="33"/>
      <c r="O6" s="34"/>
    </row>
    <row r="7" spans="1:15" ht="55.2">
      <c r="A7" s="106" t="s">
        <v>167</v>
      </c>
      <c r="B7" s="98" t="s">
        <v>293</v>
      </c>
      <c r="C7" s="98" t="s">
        <v>321</v>
      </c>
      <c r="D7" s="487" t="s">
        <v>682</v>
      </c>
      <c r="E7" s="389"/>
      <c r="F7" s="390">
        <v>37</v>
      </c>
      <c r="G7" s="89" t="str">
        <f>+IF(AND(ISBLANK(E7),ISBLANK(F7)),"Introducir Meta e Resultado",IF(ISBLANK(E7),"Introducir Meta",IF(ISBLANK(F7),"Introducir Resultado",IF(F7&gt;=E7,"Meta Conseguida","Meta Non Conseguida"))))</f>
        <v>Introducir Meta</v>
      </c>
      <c r="I7" s="530">
        <v>0.9</v>
      </c>
      <c r="J7" s="390"/>
      <c r="K7" s="89" t="str">
        <f>+IF(AND(ISBLANK(I7),ISBLANK(J7)),"Introducir Meta e Resultado",IF(ISBLANK(I7),"Introducir Meta",IF(ISBLANK(J7),"Introducir Resultado",IF(J7&gt;=I7,"Meta Conseguida","Meta Non Conseguida"))))</f>
        <v>Introducir Resultado</v>
      </c>
      <c r="M7" s="389"/>
      <c r="N7" s="390"/>
      <c r="O7" s="89" t="str">
        <f>+IF(AND(ISBLANK(M7),ISBLANK(N7)),"Introducir Meta e Resultado",IF(ISBLANK(M7),"Introducir Meta",IF(ISBLANK(N7),"Introducir Resultado",IF(N7&gt;=M7,"Meta Conseguida","Meta Non Conseguida"))))</f>
        <v>Introducir Meta e Resultado</v>
      </c>
    </row>
    <row r="8" spans="1:15" ht="36">
      <c r="A8" s="110" t="s">
        <v>3</v>
      </c>
      <c r="B8" s="66" t="s">
        <v>73</v>
      </c>
      <c r="C8" s="66" t="s">
        <v>4</v>
      </c>
      <c r="D8" s="460" t="s">
        <v>352</v>
      </c>
      <c r="E8" s="175">
        <f>+COUNTA(E9:E10)</f>
        <v>0</v>
      </c>
      <c r="F8" s="433">
        <f>+COUNTIF(G9:G10,"Meta Conseguida")</f>
        <v>0</v>
      </c>
      <c r="G8" s="92" t="str">
        <f>+IF(F8=0,"Ningunha Meta Alcanzada",IF(F8&gt;=E8,"Meta Totalmente Alcanzada",IF(F8&gt;0,"Meta Parcialmente Alcanzada")))</f>
        <v>Ningunha Meta Alcanzada</v>
      </c>
      <c r="H8" s="301"/>
      <c r="I8" s="175">
        <f>+COUNTA(I9:I10)</f>
        <v>2</v>
      </c>
      <c r="J8" s="433">
        <f>+COUNTIF(K9:K10,"Meta Conseguida")</f>
        <v>0</v>
      </c>
      <c r="K8" s="92" t="str">
        <f>+IF(J8=0,"Ningunha Meta Alcanzada",IF(J8&gt;=I8,"Meta Totalmente Alcanzada",IF(J8&gt;0,"Meta Parcialmente Alcanzada")))</f>
        <v>Ningunha Meta Alcanzada</v>
      </c>
      <c r="M8" s="175">
        <f>+COUNTA(M9:M10)</f>
        <v>0</v>
      </c>
      <c r="N8" s="433">
        <f>+COUNTIF(O9:O10,"Meta Conseguida")</f>
        <v>0</v>
      </c>
      <c r="O8" s="92" t="str">
        <f>+IF(N8=0,"Ningunha Meta Alcanzada",IF(N8&gt;=M8,"Meta Totalmente Alcanzada",IF(N8&gt;0,"Meta Parcialmente Alcanzada")))</f>
        <v>Ningunha Meta Alcanzada</v>
      </c>
    </row>
    <row r="9" spans="1:15" ht="69">
      <c r="A9" s="59" t="s">
        <v>68</v>
      </c>
      <c r="B9" s="68" t="s">
        <v>329</v>
      </c>
      <c r="C9" s="68" t="s">
        <v>4</v>
      </c>
      <c r="D9" s="461" t="s">
        <v>501</v>
      </c>
      <c r="E9" s="391"/>
      <c r="F9" s="392">
        <v>0</v>
      </c>
      <c r="G9" s="90" t="str">
        <f>+IF(AND(ISBLANK(E9),ISBLANK(F9)),"Introducir Meta e Resultado",IF(ISBLANK(E9),"Introducir Meta",IF(ISBLANK(F9),"Introducir Resultado",IF(F9&gt;=E9,"Meta Conseguida","Meta Non Conseguida"))))</f>
        <v>Introducir Meta</v>
      </c>
      <c r="I9" s="391">
        <v>0</v>
      </c>
      <c r="J9" s="392"/>
      <c r="K9" s="90" t="str">
        <f>+IF(AND(ISBLANK(I9),ISBLANK(J9)),"Introducir Meta e Resultado",IF(ISBLANK(I9),"Introducir Meta",IF(ISBLANK(J9),"Introducir Resultado",IF(J9&gt;=I9,"Meta Conseguida","Meta Non Conseguida"))))</f>
        <v>Introducir Resultado</v>
      </c>
      <c r="M9" s="391"/>
      <c r="N9" s="392"/>
      <c r="O9" s="90" t="str">
        <f>+IF(AND(ISBLANK(M9),ISBLANK(N9)),"Introducir Meta e Resultado",IF(ISBLANK(M9),"Introducir Meta",IF(ISBLANK(N9),"Introducir Resultado",IF(N9&gt;=M9,"Meta Conseguida","Meta Non Conseguida"))))</f>
        <v>Introducir Meta e Resultado</v>
      </c>
    </row>
    <row r="10" spans="1:15" ht="55.2">
      <c r="A10" s="60" t="s">
        <v>69</v>
      </c>
      <c r="B10" s="67" t="s">
        <v>176</v>
      </c>
      <c r="C10" s="67" t="s">
        <v>4</v>
      </c>
      <c r="D10" s="462" t="s">
        <v>330</v>
      </c>
      <c r="E10" s="393"/>
      <c r="F10" s="434">
        <f>+IFERROR(F$9/F$87,0)</f>
        <v>0</v>
      </c>
      <c r="G10" s="91" t="str">
        <f>+IF(AND(ISBLANK(E10),ISBLANK(F10)),"Introducir Meta e Resultado",IF(ISBLANK(E10),"Introducir Meta",IF(ISBLANK(F10),"Introducir Resultado",IF(F10&gt;=E10,"Meta Conseguida","Meta Non Conseguida"))))</f>
        <v>Introducir Meta</v>
      </c>
      <c r="I10" s="393">
        <v>0</v>
      </c>
      <c r="J10" s="434"/>
      <c r="K10" s="91" t="str">
        <f>+IF(AND(ISBLANK(I10),ISBLANK(J10)),"Introducir Meta e Resultado",IF(ISBLANK(I10),"Introducir Meta",IF(ISBLANK(J10),"Introducir Resultado",IF(J10&gt;=I10,"Meta Conseguida","Meta Non Conseguida"))))</f>
        <v>Introducir Resultado</v>
      </c>
      <c r="M10" s="393"/>
      <c r="N10" s="434">
        <f>+IFERROR(N$9/N$87,0)</f>
        <v>0</v>
      </c>
      <c r="O10" s="91" t="str">
        <f>+IF(AND(ISBLANK(M10),ISBLANK(N10)),"Introducir Meta e Resultado",IF(ISBLANK(M10),"Introducir Meta",IF(ISBLANK(N10),"Introducir Resultado",IF(N10&gt;=M10,"Meta Conseguida","Meta Non Conseguida"))))</f>
        <v>Introducir Meta</v>
      </c>
    </row>
    <row r="11" spans="1:15" ht="27.6">
      <c r="A11" s="106" t="s">
        <v>5</v>
      </c>
      <c r="B11" s="98" t="s">
        <v>70</v>
      </c>
      <c r="C11" s="98" t="s">
        <v>197</v>
      </c>
      <c r="D11" s="463" t="s">
        <v>353</v>
      </c>
      <c r="E11" s="435">
        <f>+F11+COUNTIF(G$7:G$10,"Meta non Conseguida")+COUNTIF(G$12:G$102,"Meta non Conseguida")</f>
        <v>19</v>
      </c>
      <c r="F11" s="436">
        <f>+COUNTIF(G$6:G$10,"Meta Conseguida")+COUNTIF(G$12:G$102,"Meta Conseguida")</f>
        <v>16</v>
      </c>
      <c r="G11" s="437">
        <f>+IFERROR(F11/E11,"Introducir Meta")</f>
        <v>0.84210526315789469</v>
      </c>
      <c r="I11" s="435">
        <f>+J11+COUNTIF(K$7:K$10,"Meta non Conseguida")+COUNTIF(K$12:K$102,"Meta non Conseguida")</f>
        <v>0</v>
      </c>
      <c r="J11" s="436">
        <f>+COUNTIF(K$6:K$10,"Meta Conseguida")+COUNTIF(K$12:K$102,"Meta Conseguida")</f>
        <v>0</v>
      </c>
      <c r="K11" s="437" t="str">
        <f>+IFERROR(J11/I11,"Introducir Meta")</f>
        <v>Introducir Meta</v>
      </c>
      <c r="M11" s="435">
        <f>+N11+COUNTIF(O$7:O$10,"Meta non Conseguida")+COUNTIF(O$12:O$102,"Meta non Conseguida")</f>
        <v>0</v>
      </c>
      <c r="N11" s="436">
        <f>+COUNTIF(O$6:O$10,"Meta Conseguida")+COUNTIF(O$12:O$102,"Meta Conseguida")</f>
        <v>0</v>
      </c>
      <c r="O11" s="437" t="str">
        <f>+IFERROR(N11/M11,"Introducir Meta")</f>
        <v>Introducir Meta</v>
      </c>
    </row>
    <row r="12" spans="1:15" ht="36">
      <c r="A12" s="110" t="s">
        <v>67</v>
      </c>
      <c r="B12" s="66" t="s">
        <v>354</v>
      </c>
      <c r="C12" s="66" t="s">
        <v>7</v>
      </c>
      <c r="D12" s="460" t="s">
        <v>355</v>
      </c>
      <c r="E12" s="175">
        <f>+COUNTA(E13:E14)</f>
        <v>0</v>
      </c>
      <c r="F12" s="433">
        <f>+COUNTIF(G13:G14,"Meta Conseguida")</f>
        <v>0</v>
      </c>
      <c r="G12" s="92" t="str">
        <f>+IF(F12=0,"Ningunha Meta Alcanzada",IF(F12&gt;=E12,"Meta Totalmente Alcanzada",IF(F12&gt;0,"Meta Parcialmente Alcanzada")))</f>
        <v>Ningunha Meta Alcanzada</v>
      </c>
      <c r="H12" s="301"/>
      <c r="I12" s="175">
        <f>+COUNTA(I13:I14)</f>
        <v>2</v>
      </c>
      <c r="J12" s="433">
        <f>+COUNTIF(K13:K14,"Meta Conseguida")</f>
        <v>0</v>
      </c>
      <c r="K12" s="92" t="str">
        <f>+IF(J12=0,"Ningunha Meta Alcanzada",IF(J12&gt;=I12,"Meta Totalmente Alcanzada",IF(J12&gt;0,"Meta Parcialmente Alcanzada")))</f>
        <v>Ningunha Meta Alcanzada</v>
      </c>
      <c r="M12" s="175">
        <f>+COUNTA(M13:M14)</f>
        <v>0</v>
      </c>
      <c r="N12" s="433">
        <f>+COUNTIF(O13:O14,"Meta Conseguida")</f>
        <v>0</v>
      </c>
      <c r="O12" s="92" t="str">
        <f>+IF(N12=0,"Ningunha Meta Alcanzada",IF(N12&gt;=M12,"Meta Totalmente Alcanzada",IF(N12&gt;0,"Meta Parcialmente Alcanzada")))</f>
        <v>Ningunha Meta Alcanzada</v>
      </c>
    </row>
    <row r="13" spans="1:15" ht="69">
      <c r="A13" s="59" t="s">
        <v>173</v>
      </c>
      <c r="B13" s="68" t="s">
        <v>177</v>
      </c>
      <c r="C13" s="68" t="s">
        <v>7</v>
      </c>
      <c r="D13" s="461" t="s">
        <v>502</v>
      </c>
      <c r="E13" s="391"/>
      <c r="F13" s="392">
        <v>7</v>
      </c>
      <c r="G13" s="90" t="str">
        <f>+IF(AND(ISBLANK(E13),ISBLANK(F13)),"Introducir Meta e Resultado",IF(ISBLANK(E13),"Introducir Meta",IF(ISBLANK(F13),"Introducir Resultado",IF(F13&gt;=E13,"Meta Conseguida","Meta Non Conseguida"))))</f>
        <v>Introducir Meta</v>
      </c>
      <c r="I13" s="391">
        <v>5</v>
      </c>
      <c r="J13" s="392"/>
      <c r="K13" s="90" t="str">
        <f>+IF(AND(ISBLANK(I13),ISBLANK(J13)),"Introducir Meta e Resultado",IF(ISBLANK(I13),"Introducir Meta",IF(ISBLANK(J13),"Introducir Resultado",IF(J13&gt;=I13,"Meta Conseguida","Meta Non Conseguida"))))</f>
        <v>Introducir Resultado</v>
      </c>
      <c r="M13" s="391"/>
      <c r="N13" s="392"/>
      <c r="O13" s="90" t="str">
        <f>+IF(AND(ISBLANK(M13),ISBLANK(N13)),"Introducir Meta e Resultado",IF(ISBLANK(M13),"Introducir Meta",IF(ISBLANK(N13),"Introducir Resultado",IF(N13&gt;=M13,"Meta Conseguida","Meta Non Conseguida"))))</f>
        <v>Introducir Meta e Resultado</v>
      </c>
    </row>
    <row r="14" spans="1:15" ht="41.4">
      <c r="A14" s="60" t="s">
        <v>356</v>
      </c>
      <c r="B14" s="67" t="s">
        <v>111</v>
      </c>
      <c r="C14" s="67" t="s">
        <v>7</v>
      </c>
      <c r="D14" s="462" t="s">
        <v>357</v>
      </c>
      <c r="E14" s="393"/>
      <c r="F14" s="438">
        <f>+IFERROR(F$13/F$88,0)</f>
        <v>9.3333333333333338E-2</v>
      </c>
      <c r="G14" s="91" t="str">
        <f>+IF(AND(ISBLANK(E14),ISBLANK(F14)),"Introducir Meta e Resultado",IF(ISBLANK(E14),"Introducir Meta",IF(ISBLANK(F14),"Introducir Resultado",IF(F14&gt;=E14,"Meta Conseguida","Meta Non Conseguida"))))</f>
        <v>Introducir Meta</v>
      </c>
      <c r="I14" s="393">
        <v>0.15</v>
      </c>
      <c r="J14" s="438"/>
      <c r="K14" s="91" t="str">
        <f>+IF(AND(ISBLANK(I14),ISBLANK(J14)),"Introducir Meta e Resultado",IF(ISBLANK(I14),"Introducir Meta",IF(ISBLANK(J14),"Introducir Resultado",IF(J14&gt;=I14,"Meta Conseguida","Meta Non Conseguida"))))</f>
        <v>Introducir Resultado</v>
      </c>
      <c r="M14" s="393"/>
      <c r="N14" s="438">
        <f>+IFERROR(N$13/N$88,0)</f>
        <v>0</v>
      </c>
      <c r="O14" s="91" t="str">
        <f>+IF(AND(ISBLANK(M14),ISBLANK(N14)),"Introducir Meta e Resultado",IF(ISBLANK(M14),"Introducir Meta",IF(ISBLANK(N14),"Introducir Resultado",IF(N14&gt;=M14,"Meta Conseguida","Meta Non Conseguida"))))</f>
        <v>Introducir Meta</v>
      </c>
    </row>
    <row r="15" spans="1:15" ht="27.6">
      <c r="A15" s="106" t="s">
        <v>385</v>
      </c>
      <c r="B15" s="98" t="s">
        <v>386</v>
      </c>
      <c r="C15" s="98" t="s">
        <v>7</v>
      </c>
      <c r="D15" s="464" t="s">
        <v>387</v>
      </c>
      <c r="E15" s="394" t="s">
        <v>165</v>
      </c>
      <c r="F15" s="395">
        <v>2.6666666666666668E-2</v>
      </c>
      <c r="G15" s="92" t="str">
        <f>+IF(ISBLANK(F15),"Introducir Resultado","Resultado Introducido")</f>
        <v>Resultado Introducido</v>
      </c>
      <c r="I15" s="385" t="s">
        <v>165</v>
      </c>
      <c r="J15" s="395"/>
      <c r="K15" s="92" t="str">
        <f>+IF(ISBLANK(J15),"Introducir Resultado","Resultado Introducido")</f>
        <v>Introducir Resultado</v>
      </c>
      <c r="M15" s="394" t="s">
        <v>165</v>
      </c>
      <c r="N15" s="395"/>
      <c r="O15" s="92" t="str">
        <f>+IF(ISBLANK(N15),"Introducir Resultado","Resultado Introducido")</f>
        <v>Introducir Resultado</v>
      </c>
    </row>
    <row r="16" spans="1:15" s="187" customFormat="1" ht="36">
      <c r="A16" s="110" t="s">
        <v>8</v>
      </c>
      <c r="B16" s="66" t="s">
        <v>112</v>
      </c>
      <c r="C16" s="66" t="s">
        <v>7</v>
      </c>
      <c r="D16" s="460" t="s">
        <v>358</v>
      </c>
      <c r="E16" s="445">
        <f>+COUNTA(E17:E18)</f>
        <v>0</v>
      </c>
      <c r="F16" s="446">
        <f>+COUNTIF(G17:G18,"Meta Conseguida")</f>
        <v>0</v>
      </c>
      <c r="G16" s="92" t="str">
        <f>+IF(F16=0,"Ningunha Meta Alcanzada",IF(F16&gt;=E16,"Meta Totalmente Alcanzada",IF(F16&gt;0,"Meta Parcialmente Alcanzada")))</f>
        <v>Ningunha Meta Alcanzada</v>
      </c>
      <c r="H16" s="301"/>
      <c r="I16" s="396">
        <f>+COUNTA(I17:I18)</f>
        <v>2</v>
      </c>
      <c r="J16" s="446">
        <f>+COUNTIF(K17:K18,"Meta Conseguida")</f>
        <v>0</v>
      </c>
      <c r="K16" s="92" t="str">
        <f>+IF(J16=0,"Ningunha Meta Alcanzada",IF(J16&gt;=I16,"Meta Totalmente Alcanzada",IF(J16&gt;0,"Meta Parcialmente Alcanzada")))</f>
        <v>Ningunha Meta Alcanzada</v>
      </c>
      <c r="L16" s="2"/>
      <c r="M16" s="445">
        <f>+COUNTA(M17:M18)</f>
        <v>0</v>
      </c>
      <c r="N16" s="446">
        <f>+COUNTIF(O17:O18,"Meta Conseguida")</f>
        <v>0</v>
      </c>
      <c r="O16" s="92" t="str">
        <f>+IF(N16=0,"Ningunha Meta Alcanzada",IF(N16&gt;=M16,"Meta Totalmente Alcanzada",IF(N16&gt;0,"Meta Parcialmente Alcanzada")))</f>
        <v>Ningunha Meta Alcanzada</v>
      </c>
    </row>
    <row r="17" spans="1:15" s="187" customFormat="1" ht="55.2">
      <c r="A17" s="59" t="s">
        <v>71</v>
      </c>
      <c r="B17" s="68" t="s">
        <v>223</v>
      </c>
      <c r="C17" s="68" t="s">
        <v>7</v>
      </c>
      <c r="D17" s="465" t="s">
        <v>503</v>
      </c>
      <c r="E17" s="391"/>
      <c r="F17" s="392">
        <v>5</v>
      </c>
      <c r="G17" s="90" t="str">
        <f>+IF(AND(ISBLANK(E17),ISBLANK(F17)),"Introducir Meta e Resultado",IF(ISBLANK(E17),"Introducir Meta",IF(ISBLANK(F17),"Introducir Resultado",IF(F17&gt;=E17,"Meta Conseguida","Meta Non Conseguida"))))</f>
        <v>Introducir Meta</v>
      </c>
      <c r="H17" s="2"/>
      <c r="I17" s="391">
        <v>6</v>
      </c>
      <c r="J17" s="392"/>
      <c r="K17" s="90" t="str">
        <f>+IF(AND(ISBLANK(I17),ISBLANK(J17)),"Introducir Meta e Resultado",IF(ISBLANK(I17),"Introducir Meta",IF(ISBLANK(J17),"Introducir Resultado",IF(J17&gt;=I17,"Meta Conseguida","Meta Non Conseguida"))))</f>
        <v>Introducir Resultado</v>
      </c>
      <c r="L17" s="301"/>
      <c r="M17" s="391"/>
      <c r="N17" s="392"/>
      <c r="O17" s="90" t="str">
        <f>+IF(AND(ISBLANK(M17),ISBLANK(N17)),"Introducir Meta e Resultado",IF(ISBLANK(M17),"Introducir Meta",IF(ISBLANK(N17),"Introducir Resultado",IF(N17&gt;=M17,"Meta Conseguida","Meta Non Conseguida"))))</f>
        <v>Introducir Meta e Resultado</v>
      </c>
    </row>
    <row r="18" spans="1:15" ht="41.4">
      <c r="A18" s="59" t="s">
        <v>72</v>
      </c>
      <c r="B18" s="68" t="s">
        <v>224</v>
      </c>
      <c r="C18" s="68" t="s">
        <v>7</v>
      </c>
      <c r="D18" s="465" t="s">
        <v>388</v>
      </c>
      <c r="E18" s="398"/>
      <c r="F18" s="439">
        <f>+IFERROR(F$17/F$88,0)</f>
        <v>6.6666666666666666E-2</v>
      </c>
      <c r="G18" s="90" t="str">
        <f>+IF(AND(ISBLANK(E18),ISBLANK(F18)),"Introducir Meta e Resultado",IF(ISBLANK(E18),"Introducir Meta",IF(ISBLANK(F18),"Introducir Resultado",IF(F18&gt;=E18,"Meta Conseguida","Meta Non Conseguida"))))</f>
        <v>Introducir Meta</v>
      </c>
      <c r="H18" s="301"/>
      <c r="I18" s="398">
        <v>0.2</v>
      </c>
      <c r="J18" s="439"/>
      <c r="K18" s="90" t="str">
        <f>+IF(AND(ISBLANK(I18),ISBLANK(J18)),"Introducir Meta e Resultado",IF(ISBLANK(I18),"Introducir Meta",IF(ISBLANK(J18),"Introducir Resultado",IF(J18&gt;=I18,"Meta Conseguida","Meta Non Conseguida"))))</f>
        <v>Introducir Resultado</v>
      </c>
      <c r="L18" s="301"/>
      <c r="M18" s="398"/>
      <c r="N18" s="439">
        <f>+IFERROR(N$17/N$88,0)</f>
        <v>0</v>
      </c>
      <c r="O18" s="90" t="str">
        <f>+IF(AND(ISBLANK(M18),ISBLANK(N18)),"Introducir Meta e Resultado",IF(ISBLANK(M18),"Introducir Meta",IF(ISBLANK(N18),"Introducir Resultado",IF(N18&gt;=M18,"Meta Conseguida","Meta Non Conseguida"))))</f>
        <v>Introducir Meta</v>
      </c>
    </row>
    <row r="19" spans="1:15" ht="55.2">
      <c r="A19" s="60" t="s">
        <v>174</v>
      </c>
      <c r="B19" s="67" t="s">
        <v>143</v>
      </c>
      <c r="C19" s="67" t="s">
        <v>7</v>
      </c>
      <c r="D19" s="466" t="s">
        <v>225</v>
      </c>
      <c r="E19" s="400" t="s">
        <v>165</v>
      </c>
      <c r="F19" s="401" t="s">
        <v>165</v>
      </c>
      <c r="G19" s="186" t="s">
        <v>165</v>
      </c>
      <c r="I19" s="400" t="s">
        <v>165</v>
      </c>
      <c r="J19" s="401" t="s">
        <v>165</v>
      </c>
      <c r="K19" s="186" t="s">
        <v>165</v>
      </c>
      <c r="M19" s="400" t="s">
        <v>165</v>
      </c>
      <c r="N19" s="401" t="s">
        <v>165</v>
      </c>
      <c r="O19" s="186" t="s">
        <v>165</v>
      </c>
    </row>
    <row r="20" spans="1:15" ht="36">
      <c r="A20" s="110" t="s">
        <v>10</v>
      </c>
      <c r="B20" s="101" t="s">
        <v>74</v>
      </c>
      <c r="C20" s="101" t="s">
        <v>7</v>
      </c>
      <c r="D20" s="460" t="s">
        <v>359</v>
      </c>
      <c r="E20" s="175">
        <f>+COUNTA(E21:E22)</f>
        <v>0</v>
      </c>
      <c r="F20" s="433">
        <f>+COUNTIF(G21:G22,"Meta Conseguida")</f>
        <v>0</v>
      </c>
      <c r="G20" s="89" t="str">
        <f>+IF(F20=0,"Ningunha Meta Alcanzada",IF(F20&gt;=E20,"Meta Totalmente Alcanzada",IF(F20&gt;0,"Meta Parcialmente Alcanzada")))</f>
        <v>Ningunha Meta Alcanzada</v>
      </c>
      <c r="H20" s="301"/>
      <c r="I20" s="175">
        <f>+COUNTA(I21:I22)</f>
        <v>2</v>
      </c>
      <c r="J20" s="433">
        <f>+COUNTIF(K21:K22,"Meta Conseguida")</f>
        <v>0</v>
      </c>
      <c r="K20" s="89" t="str">
        <f>+IF(J20=0,"Ningunha Meta Alcanzada",IF(J20&gt;=I20,"Meta Totalmente Alcanzada",IF(J20&gt;0,"Meta Parcialmente Alcanzada")))</f>
        <v>Ningunha Meta Alcanzada</v>
      </c>
      <c r="M20" s="175">
        <f>+COUNTA(M21:M22)</f>
        <v>0</v>
      </c>
      <c r="N20" s="433">
        <f>+COUNTIF(O21:O22,"Meta Conseguida")</f>
        <v>0</v>
      </c>
      <c r="O20" s="89" t="str">
        <f>+IF(N20=0,"Ningunha Meta Alcanzada",IF(N20&gt;=M20,"Meta Totalmente Alcanzada",IF(N20&gt;0,"Meta Parcialmente Alcanzada")))</f>
        <v>Ningunha Meta Alcanzada</v>
      </c>
    </row>
    <row r="21" spans="1:15" ht="69">
      <c r="A21" s="59" t="s">
        <v>75</v>
      </c>
      <c r="B21" s="68" t="s">
        <v>178</v>
      </c>
      <c r="C21" s="68" t="s">
        <v>7</v>
      </c>
      <c r="D21" s="461" t="s">
        <v>504</v>
      </c>
      <c r="E21" s="391"/>
      <c r="F21" s="392" t="s">
        <v>165</v>
      </c>
      <c r="G21" s="90" t="str">
        <f>+IF(AND(ISBLANK(E21),ISBLANK(F21)),"Introducir Meta e Resultado",IF(ISBLANK(E21),"Introducir Meta",IF(ISBLANK(F21),"Introducir Resultado",IF(F21&gt;=E21,"Meta Conseguida","Meta Non Conseguida"))))</f>
        <v>Introducir Meta</v>
      </c>
      <c r="I21" s="391">
        <v>1</v>
      </c>
      <c r="J21" s="392"/>
      <c r="K21" s="90" t="str">
        <f>+IF(AND(ISBLANK(I21),ISBLANK(J21)),"Introducir Meta e Resultado",IF(ISBLANK(I21),"Introducir Meta",IF(ISBLANK(J21),"Introducir Resultado",IF(J21&gt;=I21,"Meta Conseguida","Meta Non Conseguida"))))</f>
        <v>Introducir Resultado</v>
      </c>
      <c r="M21" s="391"/>
      <c r="N21" s="392"/>
      <c r="O21" s="90" t="str">
        <f>+IF(AND(ISBLANK(M21),ISBLANK(N21)),"Introducir Meta e Resultado",IF(ISBLANK(M21),"Introducir Meta",IF(ISBLANK(N21),"Introducir Resultado",IF(N21&gt;=M21,"Meta Conseguida","Meta Non Conseguida"))))</f>
        <v>Introducir Meta e Resultado</v>
      </c>
    </row>
    <row r="22" spans="1:15" ht="41.4">
      <c r="A22" s="60" t="s">
        <v>76</v>
      </c>
      <c r="B22" s="67" t="s">
        <v>179</v>
      </c>
      <c r="C22" s="67" t="s">
        <v>7</v>
      </c>
      <c r="D22" s="462" t="s">
        <v>332</v>
      </c>
      <c r="E22" s="398"/>
      <c r="F22" s="439">
        <f>+IFERROR(F$21/F$88,0)</f>
        <v>0</v>
      </c>
      <c r="G22" s="91" t="str">
        <f>+IF(AND(ISBLANK(E22),ISBLANK(F22)),"Introducir Meta e Resultado",IF(ISBLANK(E22),"Introducir Meta",IF(ISBLANK(F22),"Introducir Resultado",IF(F22&gt;=E22,"Meta Conseguida","Meta Non Conseguida"))))</f>
        <v>Introducir Meta</v>
      </c>
      <c r="H22" s="301"/>
      <c r="I22" s="398">
        <v>2.5000000000000001E-2</v>
      </c>
      <c r="J22" s="439"/>
      <c r="K22" s="91" t="str">
        <f>+IF(AND(ISBLANK(I22),ISBLANK(J22)),"Introducir Meta e Resultado",IF(ISBLANK(I22),"Introducir Meta",IF(ISBLANK(J22),"Introducir Resultado",IF(J22&gt;=I22,"Meta Conseguida","Meta Non Conseguida"))))</f>
        <v>Introducir Resultado</v>
      </c>
      <c r="M22" s="398"/>
      <c r="N22" s="439">
        <f>+IFERROR(N$21/N$88,0)</f>
        <v>0</v>
      </c>
      <c r="O22" s="91" t="str">
        <f>+IF(AND(ISBLANK(M22),ISBLANK(N22)),"Introducir Meta e Resultado",IF(ISBLANK(M22),"Introducir Meta",IF(ISBLANK(N22),"Introducir Resultado",IF(N22&gt;=M22,"Meta Conseguida","Meta Non Conseguida"))))</f>
        <v>Introducir Meta</v>
      </c>
    </row>
    <row r="23" spans="1:15" ht="27.6">
      <c r="A23" s="105" t="s">
        <v>13</v>
      </c>
      <c r="B23" s="111" t="s">
        <v>16</v>
      </c>
      <c r="C23" s="111" t="s">
        <v>17</v>
      </c>
      <c r="D23" s="467" t="s">
        <v>333</v>
      </c>
      <c r="E23" s="402" t="s">
        <v>165</v>
      </c>
      <c r="F23" s="403" t="s">
        <v>165</v>
      </c>
      <c r="G23" s="297" t="s">
        <v>165</v>
      </c>
      <c r="I23" s="402" t="s">
        <v>165</v>
      </c>
      <c r="J23" s="403" t="s">
        <v>165</v>
      </c>
      <c r="K23" s="297" t="s">
        <v>165</v>
      </c>
      <c r="M23" s="402" t="s">
        <v>165</v>
      </c>
      <c r="N23" s="403" t="s">
        <v>165</v>
      </c>
      <c r="O23" s="297" t="s">
        <v>165</v>
      </c>
    </row>
    <row r="24" spans="1:15" ht="36">
      <c r="A24" s="105" t="s">
        <v>14</v>
      </c>
      <c r="B24" s="99" t="s">
        <v>77</v>
      </c>
      <c r="C24" s="99" t="s">
        <v>148</v>
      </c>
      <c r="D24" s="468" t="s">
        <v>360</v>
      </c>
      <c r="E24" s="440">
        <f>+COUNTA(E25:E30)+COUNTA(E32:E33)+COUNTA(E35:E36)</f>
        <v>5</v>
      </c>
      <c r="F24" s="441">
        <f>+COUNTIF(G25:G36,"Meta Conseguida")</f>
        <v>5</v>
      </c>
      <c r="G24" s="92" t="str">
        <f>+IF(F24=0,"Ningunha Meta Alcanzada",IF(F24&gt;=E24,"Meta Totalmente Alcanzada",IF(F24&gt;0,"Meta Parcialmente Alcanzada")))</f>
        <v>Meta Totalmente Alcanzada</v>
      </c>
      <c r="H24" s="296"/>
      <c r="I24" s="440">
        <f>+COUNTA(I25:I30)+COUNTA(I32:I33)+COUNTA(I35:I36)</f>
        <v>10</v>
      </c>
      <c r="J24" s="441">
        <f>+COUNTIF(K25:K36,"Meta Conseguida")</f>
        <v>0</v>
      </c>
      <c r="K24" s="92" t="str">
        <f>+IF(J24=0,"Ningunha Meta Alcanzada",IF(J24&gt;=I24,"Meta Totalmente Alcanzada",IF(J24&gt;0,"Meta Parcialmente Alcanzada")))</f>
        <v>Ningunha Meta Alcanzada</v>
      </c>
      <c r="M24" s="440">
        <f>+COUNTA(M25:M30)+COUNTA(M32:M33)+COUNTA(M35:M36)</f>
        <v>0</v>
      </c>
      <c r="N24" s="441">
        <f>+COUNTIF(O25:O36,"Meta Conseguida")</f>
        <v>0</v>
      </c>
      <c r="O24" s="92" t="str">
        <f>+IF(N24=0,"Ningunha Meta Alcanzada",IF(N24&gt;=M24,"Meta Totalmente Alcanzada",IF(N24&gt;0,"Meta Parcialmente Alcanzada")))</f>
        <v>Ningunha Meta Alcanzada</v>
      </c>
    </row>
    <row r="25" spans="1:15" ht="69">
      <c r="A25" s="56" t="s">
        <v>78</v>
      </c>
      <c r="B25" s="93" t="s">
        <v>87</v>
      </c>
      <c r="C25" s="93" t="s">
        <v>148</v>
      </c>
      <c r="D25" s="469" t="s">
        <v>505</v>
      </c>
      <c r="E25" s="398">
        <v>0.75</v>
      </c>
      <c r="F25" s="406">
        <v>0.95121951219512202</v>
      </c>
      <c r="G25" s="90" t="str">
        <f>+IF(AND(ISBLANK(E25),ISBLANK(F25)),"Introducir Meta e Resultado",IF(ISBLANK(E25),"Introducir Meta",IF(ISBLANK(F25),"Introducir Resultado",IF(F25&gt;=E25,"Meta Conseguida","Meta Non Conseguida"))))</f>
        <v>Meta Conseguida</v>
      </c>
      <c r="I25" s="398">
        <v>0.75</v>
      </c>
      <c r="J25" s="406"/>
      <c r="K25" s="90" t="str">
        <f>+IF(AND(ISBLANK(I25),ISBLANK(J25)),"Introducir Meta e Resultado",IF(ISBLANK(I25),"Introducir Meta",IF(ISBLANK(J25),"Introducir Resultado",IF(J25&gt;=I25,"Meta Conseguida","Meta Non Conseguida"))))</f>
        <v>Introducir Resultado</v>
      </c>
      <c r="M25" s="398"/>
      <c r="N25" s="406"/>
      <c r="O25" s="90" t="str">
        <f>+IF(AND(ISBLANK(M25),ISBLANK(N25)),"Introducir Meta e Resultado",IF(ISBLANK(M25),"Introducir Meta",IF(ISBLANK(N25),"Introducir Resultado",IF(N25&gt;=M25,"Meta Conseguida","Meta Non Conseguida"))))</f>
        <v>Introducir Meta e Resultado</v>
      </c>
    </row>
    <row r="26" spans="1:15" ht="55.2">
      <c r="A26" s="56" t="s">
        <v>79</v>
      </c>
      <c r="B26" s="93" t="s">
        <v>200</v>
      </c>
      <c r="C26" s="93" t="s">
        <v>148</v>
      </c>
      <c r="D26" s="469" t="s">
        <v>506</v>
      </c>
      <c r="E26" s="407">
        <v>0.15</v>
      </c>
      <c r="F26" s="406">
        <v>6.6666666666666693E-2</v>
      </c>
      <c r="G26" s="90" t="str">
        <f>+IF(AND(ISBLANK(E26),ISBLANK(F26)),"Introducir Meta e Resultado",IF(ISBLANK(E26),"Introducir Meta",IF(ISBLANK(F26),"Introducir Resultado",IF(F26&lt;=E26,"Meta Conseguida","Meta Non Conseguida"))))</f>
        <v>Meta Conseguida</v>
      </c>
      <c r="H26" s="296"/>
      <c r="I26" s="407">
        <v>0.15</v>
      </c>
      <c r="J26" s="406"/>
      <c r="K26" s="90" t="str">
        <f>+IF(AND(ISBLANK(I26),ISBLANK(J26)),"Introducir Meta e Resultado",IF(ISBLANK(I26),"Introducir Meta",IF(ISBLANK(J26),"Introducir Resultado",IF(J26&lt;=I26,"Meta Conseguida","Meta Non Conseguida"))))</f>
        <v>Introducir Resultado</v>
      </c>
      <c r="M26" s="407"/>
      <c r="N26" s="406"/>
      <c r="O26" s="90" t="str">
        <f>+IF(AND(ISBLANK(M26),ISBLANK(N26)),"Introducir Meta e Resultado",IF(ISBLANK(M26),"Introducir Meta",IF(ISBLANK(N26),"Introducir Resultado",IF(N26&lt;=M26,"Meta Conseguida","Meta Non Conseguida"))))</f>
        <v>Introducir Meta e Resultado</v>
      </c>
    </row>
    <row r="27" spans="1:15" ht="69">
      <c r="A27" s="56" t="s">
        <v>80</v>
      </c>
      <c r="B27" s="93" t="s">
        <v>88</v>
      </c>
      <c r="C27" s="93" t="s">
        <v>148</v>
      </c>
      <c r="D27" s="469" t="s">
        <v>505</v>
      </c>
      <c r="E27" s="398">
        <v>0.9</v>
      </c>
      <c r="F27" s="406">
        <v>0.99186565205982702</v>
      </c>
      <c r="G27" s="90" t="str">
        <f t="shared" ref="G27:G32" si="0">+IF(AND(ISBLANK(E27),ISBLANK(F27)),"Introducir Meta e Resultado",IF(ISBLANK(E27),"Introducir Meta",IF(ISBLANK(F27),"Introducir Resultado",IF(F27&gt;=E27,"Meta Conseguida","Meta Non Conseguida"))))</f>
        <v>Meta Conseguida</v>
      </c>
      <c r="I27" s="398">
        <v>0.9</v>
      </c>
      <c r="J27" s="406"/>
      <c r="K27" s="90" t="str">
        <f>+IF(AND(ISBLANK(I27),ISBLANK(J27)),"Introducir Meta e Resultado",IF(ISBLANK(I27),"Introducir Meta",IF(ISBLANK(J27),"Introducir Resultado",IF(J27&gt;=I27,"Meta Conseguida","Meta Non Conseguida"))))</f>
        <v>Introducir Resultado</v>
      </c>
      <c r="M27" s="398"/>
      <c r="N27" s="406"/>
      <c r="O27" s="90" t="str">
        <f>+IF(AND(ISBLANK(M27),ISBLANK(N27)),"Introducir Meta e Resultado",IF(ISBLANK(M27),"Introducir Meta",IF(ISBLANK(N27),"Introducir Resultado",IF(N27&gt;=M27,"Meta Conseguida","Meta Non Conseguida"))))</f>
        <v>Introducir Meta e Resultado</v>
      </c>
    </row>
    <row r="28" spans="1:15" ht="55.2">
      <c r="A28" s="56" t="s">
        <v>81</v>
      </c>
      <c r="B28" s="93" t="s">
        <v>233</v>
      </c>
      <c r="C28" s="93" t="s">
        <v>148</v>
      </c>
      <c r="D28" s="489" t="s">
        <v>507</v>
      </c>
      <c r="E28" s="398">
        <v>0.9</v>
      </c>
      <c r="F28" s="406">
        <v>0.94911111111111102</v>
      </c>
      <c r="G28" s="90" t="str">
        <f t="shared" si="0"/>
        <v>Meta Conseguida</v>
      </c>
      <c r="I28" s="398">
        <v>0.9</v>
      </c>
      <c r="J28" s="406"/>
      <c r="K28" s="90" t="str">
        <f>+IF(AND(ISBLANK(I28),ISBLANK(J28)),"Introducir Meta e Resultado",IF(ISBLANK(I28),"Introducir Meta",IF(ISBLANK(J28),"Introducir Resultado",IF(J28&gt;=I28,"Meta Conseguida","Meta Non Conseguida"))))</f>
        <v>Introducir Resultado</v>
      </c>
      <c r="M28" s="398"/>
      <c r="N28" s="406"/>
      <c r="O28" s="90" t="str">
        <f>+IF(AND(ISBLANK(M28),ISBLANK(N28)),"Introducir Meta e Resultado",IF(ISBLANK(M28),"Introducir Meta",IF(ISBLANK(N28),"Introducir Resultado",IF(N28&gt;=M28,"Meta Conseguida","Meta Non Conseguida"))))</f>
        <v>Introducir Meta e Resultado</v>
      </c>
    </row>
    <row r="29" spans="1:15" ht="55.2">
      <c r="A29" s="56" t="s">
        <v>82</v>
      </c>
      <c r="B29" s="93" t="s">
        <v>89</v>
      </c>
      <c r="C29" s="93" t="s">
        <v>148</v>
      </c>
      <c r="D29" s="469" t="s">
        <v>508</v>
      </c>
      <c r="E29" s="398">
        <v>0.95</v>
      </c>
      <c r="F29" s="406">
        <v>0.98911533117183903</v>
      </c>
      <c r="G29" s="90" t="str">
        <f t="shared" si="0"/>
        <v>Meta Conseguida</v>
      </c>
      <c r="I29" s="398">
        <v>0.95</v>
      </c>
      <c r="J29" s="406"/>
      <c r="K29" s="90" t="str">
        <f>+IF(AND(ISBLANK(I29),ISBLANK(J29)),"Introducir Meta e Resultado",IF(ISBLANK(I29),"Introducir Meta",IF(ISBLANK(J29),"Introducir Resultado",IF(J29&gt;=I29,"Meta Conseguida","Meta Non Conseguida"))))</f>
        <v>Introducir Resultado</v>
      </c>
      <c r="M29" s="398"/>
      <c r="N29" s="406"/>
      <c r="O29" s="90" t="str">
        <f>+IF(AND(ISBLANK(M29),ISBLANK(N29)),"Introducir Meta e Resultado",IF(ISBLANK(M29),"Introducir Meta",IF(ISBLANK(N29),"Introducir Resultado",IF(N29&gt;=M29,"Meta Conseguida","Meta Non Conseguida"))))</f>
        <v>Introducir Meta e Resultado</v>
      </c>
    </row>
    <row r="30" spans="1:15" ht="55.2">
      <c r="A30" s="56" t="s">
        <v>83</v>
      </c>
      <c r="B30" s="93" t="s">
        <v>90</v>
      </c>
      <c r="C30" s="93" t="s">
        <v>148</v>
      </c>
      <c r="D30" s="469" t="s">
        <v>509</v>
      </c>
      <c r="E30" s="398"/>
      <c r="F30" s="406">
        <v>0.95955555555555605</v>
      </c>
      <c r="G30" s="90" t="str">
        <f t="shared" si="0"/>
        <v>Introducir Meta</v>
      </c>
      <c r="I30" s="398">
        <v>0.95</v>
      </c>
      <c r="J30" s="406"/>
      <c r="K30" s="90" t="str">
        <f>+IF(AND(ISBLANK(I30),ISBLANK(J30)),"Introducir Meta e Resultado",IF(ISBLANK(I30),"Introducir Meta",IF(ISBLANK(J30),"Introducir Resultado",IF(J30&gt;=I30,"Meta Conseguida","Meta Non Conseguida"))))</f>
        <v>Introducir Resultado</v>
      </c>
      <c r="M30" s="398"/>
      <c r="N30" s="406"/>
      <c r="O30" s="90" t="str">
        <f>+IF(AND(ISBLANK(M30),ISBLANK(N30)),"Introducir Meta e Resultado",IF(ISBLANK(M30),"Introducir Meta",IF(ISBLANK(N30),"Introducir Resultado",IF(N30&gt;=M30,"Meta Conseguida","Meta Non Conseguida"))))</f>
        <v>Introducir Meta e Resultado</v>
      </c>
    </row>
    <row r="31" spans="1:15" ht="41.4">
      <c r="A31" s="56" t="s">
        <v>84</v>
      </c>
      <c r="B31" s="93" t="s">
        <v>283</v>
      </c>
      <c r="C31" s="93" t="s">
        <v>148</v>
      </c>
      <c r="D31" s="470" t="s">
        <v>180</v>
      </c>
      <c r="E31" s="408" t="s">
        <v>165</v>
      </c>
      <c r="F31" s="409" t="s">
        <v>165</v>
      </c>
      <c r="G31" s="201" t="s">
        <v>165</v>
      </c>
      <c r="I31" s="408" t="s">
        <v>165</v>
      </c>
      <c r="J31" s="409" t="s">
        <v>165</v>
      </c>
      <c r="K31" s="201" t="s">
        <v>165</v>
      </c>
      <c r="M31" s="408" t="s">
        <v>165</v>
      </c>
      <c r="N31" s="409" t="s">
        <v>165</v>
      </c>
      <c r="O31" s="201" t="s">
        <v>165</v>
      </c>
    </row>
    <row r="32" spans="1:15" ht="41.4">
      <c r="A32" s="56" t="s">
        <v>85</v>
      </c>
      <c r="B32" s="93" t="s">
        <v>334</v>
      </c>
      <c r="C32" s="93" t="s">
        <v>148</v>
      </c>
      <c r="D32" s="469" t="s">
        <v>680</v>
      </c>
      <c r="E32" s="398"/>
      <c r="F32" s="406">
        <f>+MIN(Anexos!$R$506:$R$600)</f>
        <v>0.84615384615384603</v>
      </c>
      <c r="G32" s="90" t="str">
        <f t="shared" si="0"/>
        <v>Introducir Meta</v>
      </c>
      <c r="I32" s="398">
        <v>0.8</v>
      </c>
      <c r="J32" s="406"/>
      <c r="K32" s="90" t="str">
        <f>+IF(AND(ISBLANK(I32),ISBLANK(J32)),"Introducir Meta e Resultado",IF(ISBLANK(I32),"Introducir Meta",IF(ISBLANK(J32),"Introducir Resultado",IF(J32&gt;=I32,"Meta Conseguida","Meta Non Conseguida"))))</f>
        <v>Introducir Resultado</v>
      </c>
      <c r="M32" s="398"/>
      <c r="N32" s="406">
        <f>+MIN(Anexos!$BR$506:$BR$600)</f>
        <v>0</v>
      </c>
      <c r="O32" s="90" t="str">
        <f>+IF(AND(ISBLANK(M32),ISBLANK(N32)),"Introducir Meta e Resultado",IF(ISBLANK(M32),"Introducir Meta",IF(ISBLANK(N32),"Introducir Resultado",IF(N32&gt;=M32,"Meta Conseguida","Meta Non Conseguida"))))</f>
        <v>Introducir Meta</v>
      </c>
    </row>
    <row r="33" spans="1:15" ht="55.2">
      <c r="A33" s="56" t="s">
        <v>157</v>
      </c>
      <c r="B33" s="93" t="s">
        <v>698</v>
      </c>
      <c r="C33" s="93" t="s">
        <v>148</v>
      </c>
      <c r="D33" s="469" t="s">
        <v>678</v>
      </c>
      <c r="E33" s="410"/>
      <c r="F33" s="505">
        <f>Anexos!$V$503</f>
        <v>0.21428571428571427</v>
      </c>
      <c r="G33" s="90" t="str">
        <f>+IF(AND(ISBLANK(E33),ISBLANK(F33)),"Introducir Meta e Resultado",IF(ISBLANK(E33),"Introducir Meta",IF(ISBLANK(F33),"Introducir Resultado",IF(F33&gt;=E33,"Meta Conseguida","Meta Non Conseguida"))))</f>
        <v>Introducir Meta</v>
      </c>
      <c r="H33" s="296"/>
      <c r="I33" s="532">
        <v>0.9</v>
      </c>
      <c r="J33" s="505"/>
      <c r="K33" s="90" t="str">
        <f>+IF(AND(ISBLANK(I33),ISBLANK(J33)),"Introducir Meta e Resultado",IF(ISBLANK(I33),"Introducir Meta",IF(ISBLANK(J33),"Introducir Resultado",IF(J33&gt;=I33,"Meta Conseguida","Meta Non Conseguida"))))</f>
        <v>Introducir Resultado</v>
      </c>
      <c r="M33" s="410"/>
      <c r="N33" s="505">
        <f>Anexos!$BV$503</f>
        <v>0</v>
      </c>
      <c r="O33" s="90" t="str">
        <f>+IF(AND(ISBLANK(M33),ISBLANK(N33)),"Introducir Meta e Resultado",IF(ISBLANK(M33),"Introducir Meta",IF(ISBLANK(N33),"Introducir Resultado",IF(N33&gt;=M33,"Meta Conseguida","Meta Non Conseguida"))))</f>
        <v>Introducir Meta</v>
      </c>
    </row>
    <row r="34" spans="1:15" ht="41.4">
      <c r="A34" s="56" t="s">
        <v>158</v>
      </c>
      <c r="B34" s="93" t="s">
        <v>161</v>
      </c>
      <c r="C34" s="93" t="s">
        <v>148</v>
      </c>
      <c r="D34" s="470" t="s">
        <v>181</v>
      </c>
      <c r="E34" s="408" t="s">
        <v>165</v>
      </c>
      <c r="F34" s="409" t="s">
        <v>165</v>
      </c>
      <c r="G34" s="201" t="s">
        <v>165</v>
      </c>
      <c r="I34" s="408" t="s">
        <v>165</v>
      </c>
      <c r="J34" s="409" t="s">
        <v>165</v>
      </c>
      <c r="K34" s="201" t="s">
        <v>165</v>
      </c>
      <c r="M34" s="408" t="s">
        <v>165</v>
      </c>
      <c r="N34" s="409" t="s">
        <v>165</v>
      </c>
      <c r="O34" s="201" t="s">
        <v>165</v>
      </c>
    </row>
    <row r="35" spans="1:15" ht="27.6">
      <c r="A35" s="56" t="s">
        <v>159</v>
      </c>
      <c r="B35" s="93" t="s">
        <v>335</v>
      </c>
      <c r="C35" s="93" t="s">
        <v>148</v>
      </c>
      <c r="D35" s="469" t="s">
        <v>681</v>
      </c>
      <c r="E35" s="398"/>
      <c r="F35" s="406">
        <f>+MIN(Anexos!$Q$506:$Q$600)</f>
        <v>0.91891891891891897</v>
      </c>
      <c r="G35" s="90" t="str">
        <f>+IF(AND(ISBLANK(E35),ISBLANK(F35)),"Introducir Meta e Resultado",IF(ISBLANK(E35),"Introducir Meta",IF(ISBLANK(F35),"Introducir Resultado",IF(F35&gt;=E35,"Meta Conseguida","Meta Non Conseguida"))))</f>
        <v>Introducir Meta</v>
      </c>
      <c r="H35" s="296"/>
      <c r="I35" s="398">
        <v>0.8</v>
      </c>
      <c r="J35" s="406"/>
      <c r="K35" s="90" t="str">
        <f>+IF(AND(ISBLANK(I35),ISBLANK(J35)),"Introducir Meta e Resultado",IF(ISBLANK(I35),"Introducir Meta",IF(ISBLANK(J35),"Introducir Resultado",IF(J35&gt;=I35,"Meta Conseguida","Meta Non Conseguida"))))</f>
        <v>Introducir Resultado</v>
      </c>
      <c r="M35" s="398"/>
      <c r="N35" s="406">
        <f>+MIN(Anexos!$BQ$506:$BQ$600)</f>
        <v>0</v>
      </c>
      <c r="O35" s="90" t="str">
        <f>+IF(AND(ISBLANK(M35),ISBLANK(N35)),"Introducir Meta e Resultado",IF(ISBLANK(M35),"Introducir Meta",IF(ISBLANK(N35),"Introducir Resultado",IF(N35&gt;=M35,"Meta Conseguida","Meta Non Conseguida"))))</f>
        <v>Introducir Meta</v>
      </c>
    </row>
    <row r="36" spans="1:15" ht="55.2">
      <c r="A36" s="57" t="s">
        <v>160</v>
      </c>
      <c r="B36" s="94" t="s">
        <v>709</v>
      </c>
      <c r="C36" s="94" t="s">
        <v>148</v>
      </c>
      <c r="D36" s="471" t="s">
        <v>679</v>
      </c>
      <c r="E36" s="410"/>
      <c r="F36" s="505">
        <f>Anexos!$U$503</f>
        <v>0.9285714285714286</v>
      </c>
      <c r="G36" s="90" t="str">
        <f>+IF(AND(ISBLANK(E36),ISBLANK(F36)),"Introducir Meta e Resultado",IF(ISBLANK(E36),"Introducir Meta",IF(ISBLANK(F36),"Introducir Resultado",IF(F36&gt;=E36,"Meta Conseguida","Meta Non Conseguida"))))</f>
        <v>Introducir Meta</v>
      </c>
      <c r="H36" s="296"/>
      <c r="I36" s="618">
        <v>0.9</v>
      </c>
      <c r="J36" s="505"/>
      <c r="K36" s="90" t="str">
        <f>+IF(AND(ISBLANK(I36),ISBLANK(J36)),"Introducir Meta e Resultado",IF(ISBLANK(I36),"Introducir Meta",IF(ISBLANK(J36),"Introducir Resultado",IF(J36&gt;=I36,"Meta Conseguida","Meta Non Conseguida"))))</f>
        <v>Introducir Resultado</v>
      </c>
      <c r="M36" s="410"/>
      <c r="N36" s="505">
        <f>Anexos!$BU$503</f>
        <v>0</v>
      </c>
      <c r="O36" s="90" t="str">
        <f>+IF(AND(ISBLANK(M36),ISBLANK(N36)),"Introducir Meta e Resultado",IF(ISBLANK(M36),"Introducir Meta",IF(ISBLANK(N36),"Introducir Resultado",IF(N36&gt;=M36,"Meta Conseguida","Meta Non Conseguida"))))</f>
        <v>Introducir Meta</v>
      </c>
    </row>
    <row r="37" spans="1:15" ht="36">
      <c r="A37" s="105" t="s">
        <v>15</v>
      </c>
      <c r="B37" s="99" t="s">
        <v>91</v>
      </c>
      <c r="C37" s="99" t="s">
        <v>321</v>
      </c>
      <c r="D37" s="468" t="s">
        <v>361</v>
      </c>
      <c r="E37" s="440">
        <f>+COUNTA(E38:E40)</f>
        <v>3</v>
      </c>
      <c r="F37" s="441">
        <f>+COUNTIF(G38:G40,"Meta Conseguida")</f>
        <v>3</v>
      </c>
      <c r="G37" s="92" t="str">
        <f>+IF(F37=0,"Ningunha Meta Alcanzada",IF(F37&gt;=E37,"Meta Totalmente Alcanzada",IF(F37&gt;0,"Meta Parcialmente Alcanzada")))</f>
        <v>Meta Totalmente Alcanzada</v>
      </c>
      <c r="H37" s="296"/>
      <c r="I37" s="440">
        <f>+COUNTA(I38:I40)</f>
        <v>0</v>
      </c>
      <c r="J37" s="441">
        <f>+COUNTIF(K38:K40,"Meta Conseguida")</f>
        <v>0</v>
      </c>
      <c r="K37" s="92" t="str">
        <f>+IF(J37=0,"Ningunha Meta Alcanzada",IF(J37&gt;=I37,"Meta Totalmente Alcanzada",IF(J37&gt;0,"Meta Parcialmente Alcanzada")))</f>
        <v>Ningunha Meta Alcanzada</v>
      </c>
      <c r="M37" s="440">
        <f>+COUNTA(M38:M40)</f>
        <v>0</v>
      </c>
      <c r="N37" s="441">
        <f>+COUNTIF(O38:O40,"Meta Conseguida")</f>
        <v>0</v>
      </c>
      <c r="O37" s="92" t="str">
        <f>+IF(N37=0,"Ningunha Meta Alcanzada",IF(N37&gt;=M37,"Meta Totalmente Alcanzada",IF(N37&gt;0,"Meta Parcialmente Alcanzada")))</f>
        <v>Ningunha Meta Alcanzada</v>
      </c>
    </row>
    <row r="38" spans="1:15" ht="69">
      <c r="A38" s="56" t="s">
        <v>92</v>
      </c>
      <c r="B38" s="93" t="s">
        <v>168</v>
      </c>
      <c r="C38" s="93" t="s">
        <v>321</v>
      </c>
      <c r="D38" s="469" t="s">
        <v>510</v>
      </c>
      <c r="E38" s="398" t="s">
        <v>165</v>
      </c>
      <c r="F38" s="406" t="s">
        <v>165</v>
      </c>
      <c r="G38" s="90" t="str">
        <f>+IF(AND(ISBLANK(E38),ISBLANK(F38)),"Introducir Meta e Resultado",IF(ISBLANK(E38),"Introducir Meta",IF(ISBLANK(F38),"Introducir Resultado",IF(F38&gt;=E38,"Meta Conseguida","Meta Non Conseguida"))))</f>
        <v>Meta Conseguida</v>
      </c>
      <c r="I38" s="398"/>
      <c r="J38" s="406"/>
      <c r="K38" s="90" t="str">
        <f>+IF(AND(ISBLANK(I38),ISBLANK(J38)),"Introducir Meta e Resultado",IF(ISBLANK(I38),"Introducir Meta",IF(ISBLANK(J38),"Introducir Resultado",IF(J38&gt;=I38,"Meta Conseguida","Meta Non Conseguida"))))</f>
        <v>Introducir Meta e Resultado</v>
      </c>
      <c r="M38" s="398"/>
      <c r="N38" s="406"/>
      <c r="O38" s="90" t="str">
        <f>+IF(AND(ISBLANK(M38),ISBLANK(N38)),"Introducir Meta e Resultado",IF(ISBLANK(M38),"Introducir Meta",IF(ISBLANK(N38),"Introducir Resultado",IF(N38&gt;=M38,"Meta Conseguida","Meta Non Conseguida"))))</f>
        <v>Introducir Meta e Resultado</v>
      </c>
    </row>
    <row r="39" spans="1:15" ht="69">
      <c r="A39" s="56" t="s">
        <v>93</v>
      </c>
      <c r="B39" s="93" t="s">
        <v>169</v>
      </c>
      <c r="C39" s="93" t="s">
        <v>321</v>
      </c>
      <c r="D39" s="469" t="s">
        <v>510</v>
      </c>
      <c r="E39" s="398" t="s">
        <v>165</v>
      </c>
      <c r="F39" s="406" t="s">
        <v>165</v>
      </c>
      <c r="G39" s="90" t="str">
        <f>+IF(AND(ISBLANK(E39),ISBLANK(F39)),"Introducir Meta e Resultado",IF(ISBLANK(E39),"Introducir Meta",IF(ISBLANK(F39),"Introducir Resultado",IF(F39&gt;=E39,"Meta Conseguida","Meta Non Conseguida"))))</f>
        <v>Meta Conseguida</v>
      </c>
      <c r="I39" s="398"/>
      <c r="J39" s="406"/>
      <c r="K39" s="90" t="str">
        <f>+IF(AND(ISBLANK(I39),ISBLANK(J39)),"Introducir Meta e Resultado",IF(ISBLANK(I39),"Introducir Meta",IF(ISBLANK(J39),"Introducir Resultado",IF(J39&gt;=I39,"Meta Conseguida","Meta Non Conseguida"))))</f>
        <v>Introducir Meta e Resultado</v>
      </c>
      <c r="M39" s="398"/>
      <c r="N39" s="406"/>
      <c r="O39" s="90" t="str">
        <f>+IF(AND(ISBLANK(M39),ISBLANK(N39)),"Introducir Meta e Resultado",IF(ISBLANK(M39),"Introducir Meta",IF(ISBLANK(N39),"Introducir Resultado",IF(N39&gt;=M39,"Meta Conseguida","Meta Non Conseguida"))))</f>
        <v>Introducir Meta e Resultado</v>
      </c>
    </row>
    <row r="40" spans="1:15" ht="69">
      <c r="A40" s="56" t="s">
        <v>94</v>
      </c>
      <c r="B40" s="93" t="s">
        <v>170</v>
      </c>
      <c r="C40" s="93" t="s">
        <v>321</v>
      </c>
      <c r="D40" s="469" t="s">
        <v>511</v>
      </c>
      <c r="E40" s="398" t="s">
        <v>165</v>
      </c>
      <c r="F40" s="406" t="s">
        <v>165</v>
      </c>
      <c r="G40" s="90" t="str">
        <f>+IF(AND(ISBLANK(E40),ISBLANK(F40)),"Introducir Meta e Resultado",IF(ISBLANK(E40),"Introducir Meta",IF(ISBLANK(F40),"Introducir Resultado",IF(F40&gt;=E40,"Meta Conseguida","Meta Non Conseguida"))))</f>
        <v>Meta Conseguida</v>
      </c>
      <c r="I40" s="398"/>
      <c r="J40" s="406"/>
      <c r="K40" s="90" t="str">
        <f>+IF(AND(ISBLANK(I40),ISBLANK(J40)),"Introducir Meta e Resultado",IF(ISBLANK(I40),"Introducir Meta",IF(ISBLANK(J40),"Introducir Resultado",IF(J40&gt;=I40,"Meta Conseguida","Meta Non Conseguida"))))</f>
        <v>Introducir Meta e Resultado</v>
      </c>
      <c r="M40" s="398"/>
      <c r="N40" s="406"/>
      <c r="O40" s="90" t="str">
        <f>+IF(AND(ISBLANK(M40),ISBLANK(N40)),"Introducir Meta e Resultado",IF(ISBLANK(M40),"Introducir Meta",IF(ISBLANK(N40),"Introducir Resultado",IF(N40&gt;=M40,"Meta Conseguida","Meta Non Conseguida"))))</f>
        <v>Introducir Meta e Resultado</v>
      </c>
    </row>
    <row r="41" spans="1:15" ht="55.2">
      <c r="A41" s="106" t="s">
        <v>18</v>
      </c>
      <c r="B41" s="107" t="s">
        <v>39</v>
      </c>
      <c r="C41" s="107" t="s">
        <v>148</v>
      </c>
      <c r="D41" s="472" t="s">
        <v>683</v>
      </c>
      <c r="E41" s="411" t="s">
        <v>165</v>
      </c>
      <c r="F41" s="412" t="s">
        <v>165</v>
      </c>
      <c r="G41" s="95" t="str">
        <f>+IF(ISBLANK(F41),"Introducir Resultado","Indicador Completado")</f>
        <v>Indicador Completado</v>
      </c>
      <c r="H41" s="296"/>
      <c r="I41" s="411" t="s">
        <v>165</v>
      </c>
      <c r="J41" s="412"/>
      <c r="K41" s="95" t="str">
        <f>+IF(ISBLANK(J41),"Introducir Resultado","Indicador Completado")</f>
        <v>Introducir Resultado</v>
      </c>
      <c r="M41" s="411" t="s">
        <v>165</v>
      </c>
      <c r="N41" s="412"/>
      <c r="O41" s="95" t="str">
        <f>+IF(ISBLANK(N41),"Introducir Resultado","Indicador Completado")</f>
        <v>Introducir Resultado</v>
      </c>
    </row>
    <row r="42" spans="1:15" ht="27.6">
      <c r="A42" s="106" t="s">
        <v>19</v>
      </c>
      <c r="B42" s="107" t="s">
        <v>129</v>
      </c>
      <c r="C42" s="107" t="s">
        <v>11</v>
      </c>
      <c r="D42" s="473" t="s">
        <v>336</v>
      </c>
      <c r="E42" s="413" t="s">
        <v>165</v>
      </c>
      <c r="F42" s="414" t="s">
        <v>165</v>
      </c>
      <c r="G42" s="178" t="s">
        <v>165</v>
      </c>
      <c r="H42" s="296"/>
      <c r="I42" s="413" t="s">
        <v>165</v>
      </c>
      <c r="J42" s="414" t="s">
        <v>165</v>
      </c>
      <c r="K42" s="178" t="s">
        <v>165</v>
      </c>
      <c r="M42" s="413" t="s">
        <v>165</v>
      </c>
      <c r="N42" s="414" t="s">
        <v>165</v>
      </c>
      <c r="O42" s="178" t="s">
        <v>165</v>
      </c>
    </row>
    <row r="43" spans="1:15" s="53" customFormat="1" ht="18.75" customHeight="1">
      <c r="A43" s="175"/>
      <c r="B43" s="23"/>
      <c r="C43" s="23"/>
      <c r="D43" s="474"/>
      <c r="E43" s="366"/>
      <c r="F43" s="415"/>
      <c r="G43" s="27"/>
      <c r="H43" s="2"/>
      <c r="I43" s="366"/>
      <c r="J43" s="415"/>
      <c r="K43" s="27"/>
      <c r="L43" s="2"/>
      <c r="M43" s="366"/>
      <c r="N43" s="415"/>
      <c r="O43" s="27"/>
    </row>
    <row r="44" spans="1:15" ht="18.75" customHeight="1">
      <c r="A44" s="58" t="s">
        <v>20</v>
      </c>
      <c r="B44" s="37"/>
      <c r="C44" s="37"/>
      <c r="D44" s="475"/>
      <c r="E44" s="368"/>
      <c r="F44" s="368"/>
      <c r="G44" s="39"/>
      <c r="H44" s="53"/>
      <c r="I44" s="368"/>
      <c r="J44" s="368"/>
      <c r="K44" s="39"/>
      <c r="L44" s="53"/>
      <c r="M44" s="368"/>
      <c r="N44" s="368"/>
      <c r="O44" s="39"/>
    </row>
    <row r="45" spans="1:15" ht="18">
      <c r="A45" s="175"/>
      <c r="B45" s="176"/>
      <c r="C45" s="176"/>
      <c r="D45" s="476"/>
      <c r="E45" s="415"/>
      <c r="F45" s="415"/>
      <c r="G45" s="27"/>
      <c r="I45" s="415"/>
      <c r="J45" s="415"/>
      <c r="K45" s="27"/>
      <c r="M45" s="415"/>
      <c r="N45" s="415"/>
      <c r="O45" s="27"/>
    </row>
    <row r="46" spans="1:15" ht="36">
      <c r="A46" s="105" t="s">
        <v>130</v>
      </c>
      <c r="B46" s="99" t="s">
        <v>337</v>
      </c>
      <c r="C46" s="99" t="s">
        <v>44</v>
      </c>
      <c r="D46" s="477" t="s">
        <v>362</v>
      </c>
      <c r="E46" s="442">
        <f>+COUNTA(E47:E51)</f>
        <v>4</v>
      </c>
      <c r="F46" s="441">
        <f>+COUNTIF(G47:G51,"Meta Conseguida")</f>
        <v>3</v>
      </c>
      <c r="G46" s="92" t="str">
        <f>+IF(F46=0,"Ningunha Meta Alcanzada",IF(F46&gt;=E46,"Meta Totalmente Alcanzada",IF(F46&gt;0,"Meta Parcialmente Alcanzada")))</f>
        <v>Meta Parcialmente Alcanzada</v>
      </c>
      <c r="H46" s="296"/>
      <c r="I46" s="442">
        <f>+COUNTA(I47:I51)</f>
        <v>5</v>
      </c>
      <c r="J46" s="441">
        <f>+COUNTIF(K47:K51,"Meta Conseguida")</f>
        <v>0</v>
      </c>
      <c r="K46" s="92" t="str">
        <f>+IF(J46=0,"Ningunha Meta Alcanzada",IF(J46&gt;=I46,"Meta Totalmente Alcanzada",IF(J46&gt;0,"Meta Parcialmente Alcanzada")))</f>
        <v>Ningunha Meta Alcanzada</v>
      </c>
      <c r="M46" s="442">
        <f>+COUNTA(M47:M51)</f>
        <v>0</v>
      </c>
      <c r="N46" s="441">
        <f>+COUNTIF(O47:O51,"Meta Conseguida")</f>
        <v>0</v>
      </c>
      <c r="O46" s="92" t="str">
        <f>+IF(N46=0,"Ningunha Meta Alcanzada",IF(N46&gt;=M46,"Meta Totalmente Alcanzada",IF(N46&gt;0,"Meta Parcialmente Alcanzada")))</f>
        <v>Ningunha Meta Alcanzada</v>
      </c>
    </row>
    <row r="47" spans="1:15" ht="82.8">
      <c r="A47" s="59" t="s">
        <v>131</v>
      </c>
      <c r="B47" s="93" t="s">
        <v>208</v>
      </c>
      <c r="C47" s="93" t="s">
        <v>44</v>
      </c>
      <c r="D47" s="478" t="s">
        <v>512</v>
      </c>
      <c r="E47" s="506">
        <v>3</v>
      </c>
      <c r="F47" s="507">
        <v>3.3888888888888888</v>
      </c>
      <c r="G47" s="90" t="str">
        <f>+IF(AND(ISBLANK(E47),ISBLANK(F47)),"Introducir Meta e Resultado",IF(ISBLANK(E47),"Introducir Meta",IF(ISBLANK(F47),"Introducir Resultado",IF(F47&gt;=E47,"Meta Conseguida","Meta Non Conseguida"))))</f>
        <v>Meta Conseguida</v>
      </c>
      <c r="H47" s="296"/>
      <c r="I47" s="506">
        <v>3</v>
      </c>
      <c r="J47" s="381"/>
      <c r="K47" s="90" t="str">
        <f>+IF(AND(ISBLANK(I47),ISBLANK(J47)),"Introducir Meta e Resultado",IF(ISBLANK(I47),"Introducir Meta",IF(ISBLANK(J47),"Introducir Resultado",IF(J47&gt;=I47,"Meta Conseguida","Meta Non Conseguida"))))</f>
        <v>Introducir Resultado</v>
      </c>
      <c r="M47" s="380"/>
      <c r="N47" s="381"/>
      <c r="O47" s="90" t="str">
        <f>+IF(AND(ISBLANK(M47),ISBLANK(N47)),"Introducir Meta e Resultado",IF(ISBLANK(M47),"Introducir Meta",IF(ISBLANK(N47),"Introducir Resultado",IF(N47&gt;=M47,"Meta Conseguida","Meta Non Conseguida"))))</f>
        <v>Introducir Meta e Resultado</v>
      </c>
    </row>
    <row r="48" spans="1:15" ht="110.4">
      <c r="A48" s="59" t="s">
        <v>132</v>
      </c>
      <c r="B48" s="93" t="s">
        <v>199</v>
      </c>
      <c r="C48" s="93" t="s">
        <v>44</v>
      </c>
      <c r="D48" s="478" t="s">
        <v>513</v>
      </c>
      <c r="E48" s="508">
        <v>3</v>
      </c>
      <c r="F48" s="507">
        <v>4.5535714285714288</v>
      </c>
      <c r="G48" s="90" t="str">
        <f>+IF(AND(ISBLANK(E48),ISBLANK(F48)),"Introducir Meta e Resultado",IF(ISBLANK(E48),"Introducir Meta",IF(ISBLANK(F48),"Introducir Resultado",IF(F48&gt;=E48,"Meta Conseguida","Meta Non Conseguida"))))</f>
        <v>Meta Conseguida</v>
      </c>
      <c r="H48" s="296"/>
      <c r="I48" s="508">
        <v>3</v>
      </c>
      <c r="J48" s="381"/>
      <c r="K48" s="90" t="str">
        <f>+IF(AND(ISBLANK(I48),ISBLANK(J48)),"Introducir Meta e Resultado",IF(ISBLANK(I48),"Introducir Meta",IF(ISBLANK(J48),"Introducir Resultado",IF(J48&gt;=I48,"Meta Conseguida","Meta Non Conseguida"))))</f>
        <v>Introducir Resultado</v>
      </c>
      <c r="M48" s="417"/>
      <c r="N48" s="381"/>
      <c r="O48" s="90" t="str">
        <f>+IF(AND(ISBLANK(M48),ISBLANK(N48)),"Introducir Meta e Resultado",IF(ISBLANK(M48),"Introducir Meta",IF(ISBLANK(N48),"Introducir Resultado",IF(N48&gt;=M48,"Meta Conseguida","Meta Non Conseguida"))))</f>
        <v>Introducir Meta e Resultado</v>
      </c>
    </row>
    <row r="49" spans="1:15" ht="82.8">
      <c r="A49" s="59" t="s">
        <v>133</v>
      </c>
      <c r="B49" s="93" t="s">
        <v>338</v>
      </c>
      <c r="C49" s="93" t="s">
        <v>44</v>
      </c>
      <c r="D49" s="478" t="s">
        <v>514</v>
      </c>
      <c r="E49" s="508">
        <v>3.5</v>
      </c>
      <c r="F49" s="507">
        <v>2.3974358974358974</v>
      </c>
      <c r="G49" s="90" t="str">
        <f>+IF(AND(ISBLANK(E49),ISBLANK(F49)),"Introducir Meta e Resultado",IF(ISBLANK(E49),"Introducir Meta",IF(ISBLANK(F49),"Introducir Resultado",IF(F49&gt;=E49,"Meta Conseguida","Meta Non Conseguida"))))</f>
        <v>Meta Non Conseguida</v>
      </c>
      <c r="H49" s="296"/>
      <c r="I49" s="508">
        <v>3.5</v>
      </c>
      <c r="J49" s="381"/>
      <c r="K49" s="90" t="str">
        <f>+IF(AND(ISBLANK(I49),ISBLANK(J49)),"Introducir Meta e Resultado",IF(ISBLANK(I49),"Introducir Meta",IF(ISBLANK(J49),"Introducir Resultado",IF(J49&gt;=I49,"Meta Conseguida","Meta Non Conseguida"))))</f>
        <v>Introducir Resultado</v>
      </c>
      <c r="M49" s="417"/>
      <c r="N49" s="381"/>
      <c r="O49" s="90" t="str">
        <f>+IF(AND(ISBLANK(M49),ISBLANK(N49)),"Introducir Meta e Resultado",IF(ISBLANK(M49),"Introducir Meta",IF(ISBLANK(N49),"Introducir Resultado",IF(N49&gt;=M49,"Meta Conseguida","Meta Non Conseguida"))))</f>
        <v>Introducir Meta e Resultado</v>
      </c>
    </row>
    <row r="50" spans="1:15" ht="110.4">
      <c r="A50" s="59" t="s">
        <v>134</v>
      </c>
      <c r="B50" s="93" t="s">
        <v>389</v>
      </c>
      <c r="C50" s="93" t="s">
        <v>44</v>
      </c>
      <c r="D50" s="479" t="s">
        <v>515</v>
      </c>
      <c r="E50" s="508"/>
      <c r="F50" s="507">
        <v>3.8</v>
      </c>
      <c r="G50" s="90" t="str">
        <f>+IF(AND(ISBLANK(E50),ISBLANK(F50)),"Introducir Meta e Resultado",IF(ISBLANK(E50),"Introducir Meta",IF(ISBLANK(F50),"Introducir Resultado",IF(F50&gt;=E50,"Meta Conseguida","Meta Non Conseguida"))))</f>
        <v>Introducir Meta</v>
      </c>
      <c r="H50" s="296"/>
      <c r="I50" s="417">
        <v>3.5</v>
      </c>
      <c r="J50" s="381"/>
      <c r="K50" s="90" t="str">
        <f>+IF(AND(ISBLANK(I50),ISBLANK(J50)),"Introducir Meta e Resultado",IF(ISBLANK(I50),"Introducir Meta",IF(ISBLANK(J50),"Introducir Resultado",IF(J50&gt;=I50,"Meta Conseguida","Meta Non Conseguida"))))</f>
        <v>Introducir Resultado</v>
      </c>
      <c r="M50" s="417"/>
      <c r="N50" s="381"/>
      <c r="O50" s="90" t="str">
        <f>+IF(AND(ISBLANK(M50),ISBLANK(N50)),"Introducir Meta e Resultado",IF(ISBLANK(M50),"Introducir Meta",IF(ISBLANK(N50),"Introducir Resultado",IF(N50&gt;=M50,"Meta Conseguida","Meta Non Conseguida"))))</f>
        <v>Introducir Meta e Resultado</v>
      </c>
    </row>
    <row r="51" spans="1:15" ht="82.8">
      <c r="A51" s="60" t="s">
        <v>498</v>
      </c>
      <c r="B51" s="94" t="s">
        <v>499</v>
      </c>
      <c r="C51" s="94" t="s">
        <v>44</v>
      </c>
      <c r="D51" s="479" t="s">
        <v>516</v>
      </c>
      <c r="E51" s="509">
        <v>3</v>
      </c>
      <c r="F51" s="510" t="s">
        <v>500</v>
      </c>
      <c r="G51" s="91" t="str">
        <f>+IF(AND(ISBLANK(E51),ISBLANK(F51)),"Introducir Meta e Resultado",IF(ISBLANK(E51),"Introducir Meta",IF(ISBLANK(F51),"Introducir Resultado",IF(F51&gt;=E51,"Meta Conseguida","Meta Non Conseguida"))))</f>
        <v>Meta Conseguida</v>
      </c>
      <c r="H51" s="296"/>
      <c r="I51" s="418">
        <v>3.5</v>
      </c>
      <c r="J51" s="384"/>
      <c r="K51" s="91" t="str">
        <f>+IF(AND(ISBLANK(I51),ISBLANK(J51)),"Introducir Meta e Resultado",IF(ISBLANK(I51),"Introducir Meta",IF(ISBLANK(J51),"Introducir Resultado",IF(J51&gt;=I51,"Meta Conseguida","Meta Non Conseguida"))))</f>
        <v>Introducir Resultado</v>
      </c>
      <c r="M51" s="418"/>
      <c r="N51" s="384"/>
      <c r="O51" s="91" t="str">
        <f>+IF(AND(ISBLANK(M51),ISBLANK(N51)),"Introducir Meta e Resultado",IF(ISBLANK(M51),"Introducir Meta",IF(ISBLANK(N51),"Introducir Resultado",IF(N51&gt;=M51,"Meta Conseguida","Meta Non Conseguida"))))</f>
        <v>Introducir Meta e Resultado</v>
      </c>
    </row>
    <row r="52" spans="1:15" ht="55.2">
      <c r="A52" s="106" t="s">
        <v>97</v>
      </c>
      <c r="B52" s="107" t="s">
        <v>40</v>
      </c>
      <c r="C52" s="107" t="s">
        <v>148</v>
      </c>
      <c r="D52" s="472" t="s">
        <v>517</v>
      </c>
      <c r="E52" s="514">
        <v>0.15</v>
      </c>
      <c r="F52" s="515">
        <v>6.6666666666666693E-2</v>
      </c>
      <c r="G52" s="95" t="str">
        <f>+IF(AND(ISBLANK(E52),ISBLANK(F52)),"Introducir Meta e Resultado",IF(ISBLANK(E52),"Introducir Meta",IF(ISBLANK(F52),"Introducir Resultado",IF(F52&lt;=E52,"Meta Conseguida","Meta Non Conseguida"))))</f>
        <v>Meta Conseguida</v>
      </c>
      <c r="H52" s="296"/>
      <c r="I52" s="419">
        <v>0.15</v>
      </c>
      <c r="J52" s="365"/>
      <c r="K52" s="95" t="str">
        <f>+IF(AND(ISBLANK(I52),ISBLANK(J52)),"Introducir Meta e Resultado",IF(ISBLANK(I52),"Introducir Meta",IF(ISBLANK(J52),"Introducir Resultado",IF(J52&lt;=I52,"Meta Conseguida","Meta Non Conseguida"))))</f>
        <v>Introducir Resultado</v>
      </c>
      <c r="M52" s="419"/>
      <c r="N52" s="365"/>
      <c r="O52" s="95" t="str">
        <f>+IF(AND(ISBLANK(M52),ISBLANK(N52)),"Introducir Meta e Resultado",IF(ISBLANK(M52),"Introducir Meta",IF(ISBLANK(N52),"Introducir Resultado",IF(N52&lt;=M52,"Meta Conseguida","Meta Non Conseguida"))))</f>
        <v>Introducir Meta e Resultado</v>
      </c>
    </row>
    <row r="53" spans="1:15" ht="55.2">
      <c r="A53" s="106" t="s">
        <v>98</v>
      </c>
      <c r="B53" s="107" t="s">
        <v>41</v>
      </c>
      <c r="C53" s="107" t="s">
        <v>148</v>
      </c>
      <c r="D53" s="472" t="s">
        <v>518</v>
      </c>
      <c r="E53" s="514"/>
      <c r="F53" s="515">
        <v>2.2222222222222199E-2</v>
      </c>
      <c r="G53" s="95" t="str">
        <f>+IF(AND(ISBLANK(E53),ISBLANK(F53)),"Introducir Meta e Resultado",IF(ISBLANK(E53),"Introducir Meta",IF(ISBLANK(F53),"Introducir Resultado",IF(F53&lt;=E53,"Meta Conseguida","Meta Non Conseguida"))))</f>
        <v>Introducir Meta</v>
      </c>
      <c r="H53" s="296"/>
      <c r="I53" s="419">
        <v>0.03</v>
      </c>
      <c r="J53" s="365"/>
      <c r="K53" s="95" t="str">
        <f>+IF(AND(ISBLANK(I53),ISBLANK(J53)),"Introducir Meta e Resultado",IF(ISBLANK(I53),"Introducir Meta",IF(ISBLANK(J53),"Introducir Resultado",IF(J53&lt;=I53,"Meta Conseguida","Meta Non Conseguida"))))</f>
        <v>Introducir Resultado</v>
      </c>
      <c r="M53" s="419"/>
      <c r="N53" s="365"/>
      <c r="O53" s="95" t="str">
        <f>+IF(AND(ISBLANK(M53),ISBLANK(N53)),"Introducir Meta e Resultado",IF(ISBLANK(M53),"Introducir Meta",IF(ISBLANK(N53),"Introducir Resultado",IF(N53&lt;=M53,"Meta Conseguida","Meta Non Conseguida"))))</f>
        <v>Introducir Meta e Resultado</v>
      </c>
    </row>
    <row r="54" spans="1:15" ht="36">
      <c r="A54" s="105" t="s">
        <v>99</v>
      </c>
      <c r="B54" s="99" t="s">
        <v>21</v>
      </c>
      <c r="C54" s="99" t="s">
        <v>22</v>
      </c>
      <c r="D54" s="477" t="s">
        <v>363</v>
      </c>
      <c r="E54" s="516">
        <f>+COUNTA(E55:E58)</f>
        <v>2</v>
      </c>
      <c r="F54" s="517">
        <f>+COUNTIF(G55:G58,"Meta Conseguida")</f>
        <v>1</v>
      </c>
      <c r="G54" s="89" t="str">
        <f>+IF(F54=0,"Ningunha Meta Alcanzada",IF(F54&gt;=E54,"Meta Totalmente Alcanzada",IF(F54&gt;0,"Meta Parcialmente Alcanzada")))</f>
        <v>Meta Parcialmente Alcanzada</v>
      </c>
      <c r="H54" s="296"/>
      <c r="I54" s="442">
        <f>+COUNTA(I55:I58)</f>
        <v>4</v>
      </c>
      <c r="J54" s="441">
        <f>+COUNTIF(K55:K58,"Meta Conseguida")</f>
        <v>0</v>
      </c>
      <c r="K54" s="89" t="str">
        <f>+IF(J54=0,"Ningunha Meta Alcanzada",IF(J54&gt;=I54,"Meta Totalmente Alcanzada",IF(J54&gt;0,"Meta Parcialmente Alcanzada")))</f>
        <v>Ningunha Meta Alcanzada</v>
      </c>
      <c r="M54" s="442">
        <f>+COUNTA(M55:M58)</f>
        <v>0</v>
      </c>
      <c r="N54" s="441">
        <f>+COUNTIF(O55:O58,"Meta Conseguida")</f>
        <v>0</v>
      </c>
      <c r="O54" s="89" t="str">
        <f>+IF(N54=0,"Ningunha Meta Alcanzada",IF(N54&gt;=M54,"Meta Totalmente Alcanzada",IF(N54&gt;0,"Meta Parcialmente Alcanzada")))</f>
        <v>Ningunha Meta Alcanzada</v>
      </c>
    </row>
    <row r="55" spans="1:15" ht="82.8">
      <c r="A55" s="59" t="s">
        <v>113</v>
      </c>
      <c r="B55" s="93" t="s">
        <v>207</v>
      </c>
      <c r="C55" s="93" t="s">
        <v>22</v>
      </c>
      <c r="D55" s="478" t="s">
        <v>519</v>
      </c>
      <c r="E55" s="506">
        <v>3.5</v>
      </c>
      <c r="F55" s="507">
        <v>3</v>
      </c>
      <c r="G55" s="90" t="str">
        <f t="shared" ref="G55:G63" si="1">+IF(AND(ISBLANK(E55),ISBLANK(F55)),"Introducir Meta e Resultado",IF(ISBLANK(E55),"Introducir Meta",IF(ISBLANK(F55),"Introducir Resultado",IF(F55&gt;=E55,"Meta Conseguida","Meta Non Conseguida"))))</f>
        <v>Meta Non Conseguida</v>
      </c>
      <c r="H55" s="296"/>
      <c r="I55" s="506">
        <v>3.5</v>
      </c>
      <c r="J55" s="381"/>
      <c r="K55" s="90" t="str">
        <f>+IF(AND(ISBLANK(I55),ISBLANK(J55)),"Introducir Meta e Resultado",IF(ISBLANK(I55),"Introducir Meta",IF(ISBLANK(J55),"Introducir Resultado",IF(J55&gt;=I55,"Meta Conseguida","Meta Non Conseguida"))))</f>
        <v>Introducir Resultado</v>
      </c>
      <c r="M55" s="420"/>
      <c r="N55" s="381"/>
      <c r="O55" s="90" t="str">
        <f>+IF(AND(ISBLANK(M55),ISBLANK(N55)),"Introducir Meta e Resultado",IF(ISBLANK(M55),"Introducir Meta",IF(ISBLANK(N55),"Introducir Resultado",IF(N55&gt;=M55,"Meta Conseguida","Meta Non Conseguida"))))</f>
        <v>Introducir Meta e Resultado</v>
      </c>
    </row>
    <row r="56" spans="1:15" ht="110.4">
      <c r="A56" s="59" t="s">
        <v>114</v>
      </c>
      <c r="B56" s="93" t="s">
        <v>198</v>
      </c>
      <c r="C56" s="93" t="s">
        <v>22</v>
      </c>
      <c r="D56" s="478" t="s">
        <v>520</v>
      </c>
      <c r="E56" s="506">
        <v>4</v>
      </c>
      <c r="F56" s="507">
        <v>4.5428571428571427</v>
      </c>
      <c r="G56" s="90" t="str">
        <f t="shared" si="1"/>
        <v>Meta Conseguida</v>
      </c>
      <c r="H56" s="296"/>
      <c r="I56" s="506">
        <v>4</v>
      </c>
      <c r="J56" s="381"/>
      <c r="K56" s="90" t="str">
        <f>+IF(AND(ISBLANK(I56),ISBLANK(J56)),"Introducir Meta e Resultado",IF(ISBLANK(I56),"Introducir Meta",IF(ISBLANK(J56),"Introducir Resultado",IF(J56&gt;=I56,"Meta Conseguida","Meta Non Conseguida"))))</f>
        <v>Introducir Resultado</v>
      </c>
      <c r="M56" s="420"/>
      <c r="N56" s="381"/>
      <c r="O56" s="90" t="str">
        <f>+IF(AND(ISBLANK(M56),ISBLANK(N56)),"Introducir Meta e Resultado",IF(ISBLANK(M56),"Introducir Meta",IF(ISBLANK(N56),"Introducir Resultado",IF(N56&gt;=M56,"Meta Conseguida","Meta Non Conseguida"))))</f>
        <v>Introducir Meta e Resultado</v>
      </c>
    </row>
    <row r="57" spans="1:15" ht="82.8">
      <c r="A57" s="59" t="s">
        <v>115</v>
      </c>
      <c r="B57" s="93" t="s">
        <v>201</v>
      </c>
      <c r="C57" s="93" t="s">
        <v>22</v>
      </c>
      <c r="D57" s="478" t="s">
        <v>521</v>
      </c>
      <c r="E57" s="508"/>
      <c r="F57" s="507">
        <v>2.4166666666666665</v>
      </c>
      <c r="G57" s="90" t="str">
        <f t="shared" si="1"/>
        <v>Introducir Meta</v>
      </c>
      <c r="H57" s="296"/>
      <c r="I57" s="421">
        <v>3.5</v>
      </c>
      <c r="J57" s="381"/>
      <c r="K57" s="90" t="str">
        <f>+IF(AND(ISBLANK(I57),ISBLANK(J57)),"Introducir Meta e Resultado",IF(ISBLANK(I57),"Introducir Meta",IF(ISBLANK(J57),"Introducir Resultado",IF(J57&gt;=I57,"Meta Conseguida","Meta Non Conseguida"))))</f>
        <v>Introducir Resultado</v>
      </c>
      <c r="M57" s="421"/>
      <c r="N57" s="381"/>
      <c r="O57" s="90" t="str">
        <f>+IF(AND(ISBLANK(M57),ISBLANK(N57)),"Introducir Meta e Resultado",IF(ISBLANK(M57),"Introducir Meta",IF(ISBLANK(N57),"Introducir Resultado",IF(N57&gt;=M57,"Meta Conseguida","Meta Non Conseguida"))))</f>
        <v>Introducir Meta e Resultado</v>
      </c>
    </row>
    <row r="58" spans="1:15" ht="110.4">
      <c r="A58" s="60" t="s">
        <v>339</v>
      </c>
      <c r="B58" s="93" t="s">
        <v>390</v>
      </c>
      <c r="C58" s="94" t="s">
        <v>22</v>
      </c>
      <c r="D58" s="478" t="s">
        <v>522</v>
      </c>
      <c r="E58" s="509"/>
      <c r="F58" s="507">
        <v>3.75</v>
      </c>
      <c r="G58" s="91" t="str">
        <f t="shared" si="1"/>
        <v>Introducir Meta</v>
      </c>
      <c r="H58" s="296"/>
      <c r="I58" s="422">
        <v>3.5</v>
      </c>
      <c r="J58" s="381"/>
      <c r="K58" s="91" t="str">
        <f>+IF(AND(ISBLANK(I58),ISBLANK(J58)),"Introducir Meta e Resultado",IF(ISBLANK(I58),"Introducir Meta",IF(ISBLANK(J58),"Introducir Resultado",IF(J58&gt;=I58,"Meta Conseguida","Meta Non Conseguida"))))</f>
        <v>Introducir Resultado</v>
      </c>
      <c r="M58" s="422"/>
      <c r="N58" s="381"/>
      <c r="O58" s="91" t="str">
        <f>+IF(AND(ISBLANK(M58),ISBLANK(N58)),"Introducir Meta e Resultado",IF(ISBLANK(M58),"Introducir Meta",IF(ISBLANK(N58),"Introducir Resultado",IF(N58&gt;=M58,"Meta Conseguida","Meta Non Conseguida"))))</f>
        <v>Introducir Meta e Resultado</v>
      </c>
    </row>
    <row r="59" spans="1:15" ht="36">
      <c r="A59" s="105" t="s">
        <v>100</v>
      </c>
      <c r="B59" s="99" t="s">
        <v>340</v>
      </c>
      <c r="C59" s="99" t="s">
        <v>23</v>
      </c>
      <c r="D59" s="477" t="s">
        <v>391</v>
      </c>
      <c r="E59" s="518">
        <f>+COUNTA(E60:E63)</f>
        <v>2</v>
      </c>
      <c r="F59" s="517">
        <f>+COUNTIF(G60:G63,"Meta Conseguida")</f>
        <v>1</v>
      </c>
      <c r="G59" s="92" t="str">
        <f>+IF(F59=0,"Ningunha Meta Alcanzada",IF(F59=E59,"Meta Totalmente Alcanzada",IF(F59&gt;0,"Meta Parcialmente Alcanzada")))</f>
        <v>Meta Parcialmente Alcanzada</v>
      </c>
      <c r="H59" s="444"/>
      <c r="I59" s="443">
        <f>+COUNTA(I60:I63)</f>
        <v>4</v>
      </c>
      <c r="J59" s="441">
        <f>+COUNTIF(K60:K63,"Meta Conseguida")</f>
        <v>0</v>
      </c>
      <c r="K59" s="92" t="str">
        <f>+IF(J59=0,"Ningunha Meta Alcanzada",IF(J59=I59,"Meta Totalmente Alcanzada",IF(J59&gt;0,"Meta Parcialmente Alcanzada")))</f>
        <v>Ningunha Meta Alcanzada</v>
      </c>
      <c r="M59" s="443">
        <f>+COUNTA(M60:M63)</f>
        <v>0</v>
      </c>
      <c r="N59" s="441">
        <f>+COUNTIF(O60:O63,"Meta Conseguida")</f>
        <v>0</v>
      </c>
      <c r="O59" s="92" t="str">
        <f>+IF(N59=0,"Ningunha Meta Alcanzada",IF(N59=M59,"Meta Totalmente Alcanzada",IF(N59&gt;0,"Meta Parcialmente Alcanzada")))</f>
        <v>Ningunha Meta Alcanzada</v>
      </c>
    </row>
    <row r="60" spans="1:15" ht="82.8">
      <c r="A60" s="59" t="s">
        <v>116</v>
      </c>
      <c r="B60" s="93" t="s">
        <v>206</v>
      </c>
      <c r="C60" s="93" t="s">
        <v>23</v>
      </c>
      <c r="D60" s="478" t="s">
        <v>523</v>
      </c>
      <c r="E60" s="506">
        <v>3.5</v>
      </c>
      <c r="F60" s="507">
        <v>3</v>
      </c>
      <c r="G60" s="90" t="str">
        <f t="shared" si="1"/>
        <v>Meta Non Conseguida</v>
      </c>
      <c r="H60" s="296"/>
      <c r="I60" s="506">
        <v>3.5</v>
      </c>
      <c r="J60" s="423"/>
      <c r="K60" s="90" t="str">
        <f>+IF(AND(ISBLANK(I60),ISBLANK(J60)),"Introducir Meta e Resultado",IF(ISBLANK(I60),"Introducir Meta",IF(ISBLANK(J60),"Introducir Resultado",IF(J60&gt;=I60,"Meta Conseguida","Meta Non Conseguida"))))</f>
        <v>Introducir Resultado</v>
      </c>
      <c r="M60" s="420"/>
      <c r="N60" s="423"/>
      <c r="O60" s="90" t="str">
        <f>+IF(AND(ISBLANK(M60),ISBLANK(N60)),"Introducir Meta e Resultado",IF(ISBLANK(M60),"Introducir Meta",IF(ISBLANK(N60),"Introducir Resultado",IF(N60&gt;=M60,"Meta Conseguida","Meta Non Conseguida"))))</f>
        <v>Introducir Meta e Resultado</v>
      </c>
    </row>
    <row r="61" spans="1:15" ht="82.8">
      <c r="A61" s="59" t="s">
        <v>117</v>
      </c>
      <c r="B61" s="93" t="s">
        <v>376</v>
      </c>
      <c r="C61" s="93" t="s">
        <v>23</v>
      </c>
      <c r="D61" s="478" t="s">
        <v>524</v>
      </c>
      <c r="E61" s="506">
        <v>3.7</v>
      </c>
      <c r="F61" s="507">
        <v>4.5428571428571427</v>
      </c>
      <c r="G61" s="90" t="str">
        <f t="shared" si="1"/>
        <v>Meta Conseguida</v>
      </c>
      <c r="H61" s="296"/>
      <c r="I61" s="506">
        <v>3.7</v>
      </c>
      <c r="J61" s="423"/>
      <c r="K61" s="90" t="str">
        <f>+IF(AND(ISBLANK(I61),ISBLANK(J61)),"Introducir Meta e Resultado",IF(ISBLANK(I61),"Introducir Meta",IF(ISBLANK(J61),"Introducir Resultado",IF(J61&gt;=I61,"Meta Conseguida","Meta Non Conseguida"))))</f>
        <v>Introducir Resultado</v>
      </c>
      <c r="M61" s="420"/>
      <c r="N61" s="423"/>
      <c r="O61" s="90" t="str">
        <f>+IF(AND(ISBLANK(M61),ISBLANK(N61)),"Introducir Meta e Resultado",IF(ISBLANK(M61),"Introducir Meta",IF(ISBLANK(N61),"Introducir Resultado",IF(N61&gt;=M61,"Meta Conseguida","Meta Non Conseguida"))))</f>
        <v>Introducir Meta e Resultado</v>
      </c>
    </row>
    <row r="62" spans="1:15" ht="82.8">
      <c r="A62" s="59" t="s">
        <v>342</v>
      </c>
      <c r="B62" s="93" t="s">
        <v>341</v>
      </c>
      <c r="C62" s="93" t="s">
        <v>23</v>
      </c>
      <c r="D62" s="478" t="s">
        <v>525</v>
      </c>
      <c r="E62" s="506"/>
      <c r="F62" s="507">
        <v>1</v>
      </c>
      <c r="G62" s="90" t="str">
        <f t="shared" si="1"/>
        <v>Introducir Meta</v>
      </c>
      <c r="H62" s="296"/>
      <c r="I62" s="420">
        <v>3.5</v>
      </c>
      <c r="J62" s="423"/>
      <c r="K62" s="90" t="str">
        <f>+IF(AND(ISBLANK(I62),ISBLANK(J62)),"Introducir Meta e Resultado",IF(ISBLANK(I62),"Introducir Meta",IF(ISBLANK(J62),"Introducir Resultado",IF(J62&gt;=I62,"Meta Conseguida","Meta Non Conseguida"))))</f>
        <v>Introducir Resultado</v>
      </c>
      <c r="M62" s="420"/>
      <c r="N62" s="423"/>
      <c r="O62" s="90" t="str">
        <f>+IF(AND(ISBLANK(M62),ISBLANK(N62)),"Introducir Meta e Resultado",IF(ISBLANK(M62),"Introducir Meta",IF(ISBLANK(N62),"Introducir Resultado",IF(N62&gt;=M62,"Meta Conseguida","Meta Non Conseguida"))))</f>
        <v>Introducir Meta e Resultado</v>
      </c>
    </row>
    <row r="63" spans="1:15" ht="82.8">
      <c r="A63" s="60" t="s">
        <v>377</v>
      </c>
      <c r="B63" s="93" t="s">
        <v>343</v>
      </c>
      <c r="C63" s="94" t="s">
        <v>23</v>
      </c>
      <c r="D63" s="479" t="s">
        <v>526</v>
      </c>
      <c r="E63" s="506"/>
      <c r="F63" s="507">
        <v>1</v>
      </c>
      <c r="G63" s="91" t="str">
        <f t="shared" si="1"/>
        <v>Introducir Meta</v>
      </c>
      <c r="H63" s="296"/>
      <c r="I63" s="420">
        <v>3.5</v>
      </c>
      <c r="J63" s="423"/>
      <c r="K63" s="91" t="str">
        <f>+IF(AND(ISBLANK(I63),ISBLANK(J63)),"Introducir Meta e Resultado",IF(ISBLANK(I63),"Introducir Meta",IF(ISBLANK(J63),"Introducir Resultado",IF(J63&gt;=I63,"Meta Conseguida","Meta Non Conseguida"))))</f>
        <v>Introducir Resultado</v>
      </c>
      <c r="M63" s="420"/>
      <c r="N63" s="423"/>
      <c r="O63" s="91" t="str">
        <f>+IF(AND(ISBLANK(M63),ISBLANK(N63)),"Introducir Meta e Resultado",IF(ISBLANK(M63),"Introducir Meta",IF(ISBLANK(N63),"Introducir Resultado",IF(N63&gt;=M63,"Meta Conseguida","Meta Non Conseguida"))))</f>
        <v>Introducir Meta e Resultado</v>
      </c>
    </row>
    <row r="64" spans="1:15" ht="41.4">
      <c r="A64" s="106" t="s">
        <v>152</v>
      </c>
      <c r="B64" s="107" t="s">
        <v>226</v>
      </c>
      <c r="C64" s="98" t="s">
        <v>24</v>
      </c>
      <c r="D64" s="463" t="s">
        <v>344</v>
      </c>
      <c r="E64" s="519"/>
      <c r="F64" s="515"/>
      <c r="G64" s="89" t="str">
        <f>+IF(AND(ISBLANK(E64),ISBLANK(F64)),"Introducir Meta e Resultado",IF(ISBLANK(E64),"Introducir Meta",IF(ISBLANK(F64),"Introducir Resultado",IF(F64&gt;=E64,"Meta Conseguida","Meta Non Conseguida"))))</f>
        <v>Introducir Meta e Resultado</v>
      </c>
      <c r="H64" s="298"/>
      <c r="I64" s="385">
        <v>0.95</v>
      </c>
      <c r="J64" s="365"/>
      <c r="K64" s="89" t="str">
        <f>+IF(AND(ISBLANK(I64),ISBLANK(J64)),"Introducir Meta e Resultado",IF(ISBLANK(I64),"Introducir Meta",IF(ISBLANK(J64),"Introducir Resultado",IF(J64&gt;=I64,"Meta Conseguida","Meta Non Conseguida"))))</f>
        <v>Introducir Resultado</v>
      </c>
      <c r="L64" s="3"/>
      <c r="M64" s="385"/>
      <c r="N64" s="365"/>
      <c r="O64" s="89" t="str">
        <f>+IF(AND(ISBLANK(M64),ISBLANK(N64)),"Introducir Meta e Resultado",IF(ISBLANK(M64),"Introducir Meta",IF(ISBLANK(N64),"Introducir Resultado",IF(N64&gt;=M64,"Meta Conseguida","Meta Non Conseguida"))))</f>
        <v>Introducir Meta e Resultado</v>
      </c>
    </row>
    <row r="65" spans="1:15" ht="36">
      <c r="A65" s="105" t="s">
        <v>101</v>
      </c>
      <c r="B65" s="99" t="s">
        <v>25</v>
      </c>
      <c r="C65" s="99" t="s">
        <v>162</v>
      </c>
      <c r="D65" s="477" t="s">
        <v>364</v>
      </c>
      <c r="E65" s="516">
        <f>+COUNTA(E66:E69)</f>
        <v>0</v>
      </c>
      <c r="F65" s="517">
        <f>+COUNTIF(G66:G69,"Meta Conseguida")</f>
        <v>0</v>
      </c>
      <c r="G65" s="92" t="str">
        <f>+IF(F65=0,"Ningunha Meta Alcanzada",IF(F65=E65,"Meta Totalmente Alcanzada",IF(F65&gt;0,"Meta Parcialmente Alcanzada")))</f>
        <v>Ningunha Meta Alcanzada</v>
      </c>
      <c r="H65" s="296"/>
      <c r="I65" s="442">
        <f>+COUNTA(I66:I69)</f>
        <v>4</v>
      </c>
      <c r="J65" s="441">
        <f>+COUNTIF(K66:K69,"Meta Conseguida")</f>
        <v>0</v>
      </c>
      <c r="K65" s="92" t="str">
        <f>+IF(J65=0,"Ningunha Meta Alcanzada",IF(J65=I65,"Meta Totalmente Alcanzada",IF(J65&gt;0,"Meta Parcialmente Alcanzada")))</f>
        <v>Ningunha Meta Alcanzada</v>
      </c>
      <c r="M65" s="442">
        <f>+COUNTA(M66:M69)</f>
        <v>0</v>
      </c>
      <c r="N65" s="441">
        <f>+COUNTIF(O66:O69,"Meta Conseguida")</f>
        <v>0</v>
      </c>
      <c r="O65" s="92" t="str">
        <f>+IF(N65=0,"Ningunha Meta Alcanzada",IF(N65=M65,"Meta Totalmente Alcanzada",IF(N65&gt;0,"Meta Parcialmente Alcanzada")))</f>
        <v>Ningunha Meta Alcanzada</v>
      </c>
    </row>
    <row r="66" spans="1:15" ht="96.6">
      <c r="A66" s="59" t="s">
        <v>118</v>
      </c>
      <c r="B66" s="93" t="s">
        <v>205</v>
      </c>
      <c r="C66" s="93" t="s">
        <v>162</v>
      </c>
      <c r="D66" s="478" t="s">
        <v>527</v>
      </c>
      <c r="E66" s="506"/>
      <c r="F66" s="507">
        <v>4</v>
      </c>
      <c r="G66" s="90" t="str">
        <f>+IF(AND(ISBLANK(E66),ISBLANK(F66)),"Introducir Meta e Resultado",IF(ISBLANK(E66),"Introducir Meta",IF(ISBLANK(F66),"Introducir Resultado",IF(F66&gt;=E66,"Meta Conseguida","Meta Non Conseguida"))))</f>
        <v>Introducir Meta</v>
      </c>
      <c r="H66" s="296"/>
      <c r="I66" s="506">
        <v>3.5</v>
      </c>
      <c r="J66" s="507"/>
      <c r="K66" s="90" t="str">
        <f>+IF(AND(ISBLANK(I66),ISBLANK(J66)),"Introducir Meta e Resultado",IF(ISBLANK(I66),"Introducir Meta",IF(ISBLANK(J66),"Introducir Resultado",IF(J66&gt;=I66,"Meta Conseguida","Meta Non Conseguida"))))</f>
        <v>Introducir Resultado</v>
      </c>
      <c r="M66" s="506"/>
      <c r="N66" s="507"/>
      <c r="O66" s="90" t="str">
        <f>+IF(AND(ISBLANK(M66),ISBLANK(N66)),"Introducir Meta e Resultado",IF(ISBLANK(M66),"Introducir Meta",IF(ISBLANK(N66),"Introducir Resultado",IF(N66&gt;=M66,"Meta Conseguida","Meta Non Conseguida"))))</f>
        <v>Introducir Meta e Resultado</v>
      </c>
    </row>
    <row r="67" spans="1:15" ht="124.2">
      <c r="A67" s="59" t="s">
        <v>119</v>
      </c>
      <c r="B67" s="93" t="s">
        <v>202</v>
      </c>
      <c r="C67" s="93" t="s">
        <v>162</v>
      </c>
      <c r="D67" s="478" t="s">
        <v>528</v>
      </c>
      <c r="E67" s="506"/>
      <c r="F67" s="507">
        <v>4.5714285714285712</v>
      </c>
      <c r="G67" s="90" t="str">
        <f>+IF(AND(ISBLANK(E67),ISBLANK(F67)),"Introducir Meta e Resultado",IF(ISBLANK(E67),"Introducir Meta",IF(ISBLANK(F67),"Introducir Resultado",IF(F67&gt;=E67,"Meta Conseguida","Meta Non Conseguida"))))</f>
        <v>Introducir Meta</v>
      </c>
      <c r="H67" s="296"/>
      <c r="I67" s="506">
        <v>4</v>
      </c>
      <c r="J67" s="507"/>
      <c r="K67" s="90" t="str">
        <f>+IF(AND(ISBLANK(I67),ISBLANK(J67)),"Introducir Meta e Resultado",IF(ISBLANK(I67),"Introducir Meta",IF(ISBLANK(J67),"Introducir Resultado",IF(J67&gt;=I67,"Meta Conseguida","Meta Non Conseguida"))))</f>
        <v>Introducir Resultado</v>
      </c>
      <c r="M67" s="506"/>
      <c r="N67" s="507"/>
      <c r="O67" s="90" t="str">
        <f>+IF(AND(ISBLANK(M67),ISBLANK(N67)),"Introducir Meta e Resultado",IF(ISBLANK(M67),"Introducir Meta",IF(ISBLANK(N67),"Introducir Resultado",IF(N67&gt;=M67,"Meta Conseguida","Meta Non Conseguida"))))</f>
        <v>Introducir Meta e Resultado</v>
      </c>
    </row>
    <row r="68" spans="1:15" ht="96.6">
      <c r="A68" s="59" t="s">
        <v>120</v>
      </c>
      <c r="B68" s="93" t="s">
        <v>203</v>
      </c>
      <c r="C68" s="93" t="s">
        <v>162</v>
      </c>
      <c r="D68" s="478" t="s">
        <v>529</v>
      </c>
      <c r="E68" s="506"/>
      <c r="F68" s="507">
        <v>2.875</v>
      </c>
      <c r="G68" s="90" t="str">
        <f>+IF(AND(ISBLANK(E68),ISBLANK(F68)),"Introducir Meta e Resultado",IF(ISBLANK(E68),"Introducir Meta",IF(ISBLANK(F68),"Introducir Resultado",IF(F68&gt;=E68,"Meta Conseguida","Meta Non Conseguida"))))</f>
        <v>Introducir Meta</v>
      </c>
      <c r="H68" s="296"/>
      <c r="I68" s="506">
        <v>3.5</v>
      </c>
      <c r="J68" s="507"/>
      <c r="K68" s="90" t="str">
        <f>+IF(AND(ISBLANK(I68),ISBLANK(J68)),"Introducir Meta e Resultado",IF(ISBLANK(I68),"Introducir Meta",IF(ISBLANK(J68),"Introducir Resultado",IF(J68&gt;=I68,"Meta Conseguida","Meta Non Conseguida"))))</f>
        <v>Introducir Resultado</v>
      </c>
      <c r="M68" s="506"/>
      <c r="N68" s="507"/>
      <c r="O68" s="90" t="str">
        <f>+IF(AND(ISBLANK(M68),ISBLANK(N68)),"Introducir Meta e Resultado",IF(ISBLANK(M68),"Introducir Meta",IF(ISBLANK(N68),"Introducir Resultado",IF(N68&gt;=M68,"Meta Conseguida","Meta Non Conseguida"))))</f>
        <v>Introducir Meta e Resultado</v>
      </c>
    </row>
    <row r="69" spans="1:15" ht="110.4">
      <c r="A69" s="60" t="s">
        <v>121</v>
      </c>
      <c r="B69" s="94"/>
      <c r="C69" s="94" t="s">
        <v>162</v>
      </c>
      <c r="D69" s="478" t="s">
        <v>530</v>
      </c>
      <c r="E69" s="506"/>
      <c r="F69" s="507">
        <v>3.8333333333333335</v>
      </c>
      <c r="G69" s="90" t="str">
        <f>+IF(AND(ISBLANK(E69),ISBLANK(F69)),"Introducir Meta e Resultado",IF(ISBLANK(E69),"Introducir Meta",IF(ISBLANK(F69),"Introducir Resultado",IF(F69&gt;=E69,"Meta Conseguida","Meta Non Conseguida"))))</f>
        <v>Introducir Meta</v>
      </c>
      <c r="H69" s="296"/>
      <c r="I69" s="506">
        <v>3.5</v>
      </c>
      <c r="J69" s="507"/>
      <c r="K69" s="90" t="str">
        <f>+IF(AND(ISBLANK(I69),ISBLANK(J69)),"Introducir Meta e Resultado",IF(ISBLANK(I69),"Introducir Meta",IF(ISBLANK(J69),"Introducir Resultado",IF(J69&gt;=I69,"Meta Conseguida","Meta Non Conseguida"))))</f>
        <v>Introducir Resultado</v>
      </c>
      <c r="M69" s="506"/>
      <c r="N69" s="507"/>
      <c r="O69" s="90" t="str">
        <f>+IF(AND(ISBLANK(M69),ISBLANK(N69)),"Introducir Meta e Resultado",IF(ISBLANK(M69),"Introducir Meta",IF(ISBLANK(N69),"Introducir Resultado",IF(N69&gt;=M69,"Meta Conseguida","Meta Non Conseguida"))))</f>
        <v>Introducir Meta e Resultado</v>
      </c>
    </row>
    <row r="70" spans="1:15" ht="27.6">
      <c r="A70" s="106" t="s">
        <v>105</v>
      </c>
      <c r="B70" s="107" t="s">
        <v>327</v>
      </c>
      <c r="C70" s="107" t="s">
        <v>29</v>
      </c>
      <c r="D70" s="472" t="s">
        <v>328</v>
      </c>
      <c r="E70" s="411" t="s">
        <v>165</v>
      </c>
      <c r="F70" s="424">
        <v>0</v>
      </c>
      <c r="G70" s="95" t="str">
        <f>+IF(ISBLANK(F70),"Introducir Resultado","Indicador Completado")</f>
        <v>Indicador Completado</v>
      </c>
      <c r="H70" s="3"/>
      <c r="I70" s="411" t="s">
        <v>165</v>
      </c>
      <c r="J70" s="424"/>
      <c r="K70" s="95" t="str">
        <f>+IF(ISBLANK(J70),"Introducir Resultado","Indicador Completado")</f>
        <v>Introducir Resultado</v>
      </c>
      <c r="M70" s="411" t="s">
        <v>165</v>
      </c>
      <c r="N70" s="424"/>
      <c r="O70" s="95" t="str">
        <f>+IF(ISBLANK(N70),"Introducir Resultado","Indicador Completado")</f>
        <v>Introducir Resultado</v>
      </c>
    </row>
    <row r="71" spans="1:15" ht="82.8">
      <c r="A71" s="106" t="s">
        <v>106</v>
      </c>
      <c r="B71" s="107" t="s">
        <v>171</v>
      </c>
      <c r="C71" s="107" t="s">
        <v>31</v>
      </c>
      <c r="D71" s="472" t="s">
        <v>684</v>
      </c>
      <c r="E71" s="425"/>
      <c r="F71" s="424">
        <v>6.5829310417175302</v>
      </c>
      <c r="G71" s="89" t="str">
        <f>+IF(AND(ISBLANK(E71),ISBLANK(F71)),"Introducir Meta e Resultado",IF(ISBLANK(E71),"Introducir Meta",IF(ISBLANK(F71),"Introducir Resultado",IF(F71&gt;=E71,"Meta Conseguida","Meta Non Conseguida"))))</f>
        <v>Introducir Meta</v>
      </c>
      <c r="H71" s="3"/>
      <c r="I71" s="425">
        <v>6.7</v>
      </c>
      <c r="J71" s="424"/>
      <c r="K71" s="89" t="str">
        <f>+IF(AND(ISBLANK(I71),ISBLANK(J71)),"Introducir Meta e Resultado",IF(ISBLANK(I71),"Introducir Meta",IF(ISBLANK(J71),"Introducir Resultado",IF(J71&gt;=I71,"Meta Conseguida","Meta Non Conseguida"))))</f>
        <v>Introducir Resultado</v>
      </c>
      <c r="M71" s="425"/>
      <c r="N71" s="424"/>
      <c r="O71" s="89" t="str">
        <f>+IF(AND(ISBLANK(M71),ISBLANK(N71)),"Introducir Meta e Resultado",IF(ISBLANK(M71),"Introducir Meta",IF(ISBLANK(N71),"Introducir Resultado",IF(N71&gt;=M71,"Meta Conseguida","Meta Non Conseguida"))))</f>
        <v>Introducir Meta e Resultado</v>
      </c>
    </row>
    <row r="72" spans="1:15" ht="27.6">
      <c r="A72" s="106" t="s">
        <v>107</v>
      </c>
      <c r="B72" s="107" t="s">
        <v>227</v>
      </c>
      <c r="C72" s="107" t="s">
        <v>23</v>
      </c>
      <c r="D72" s="472" t="s">
        <v>350</v>
      </c>
      <c r="E72" s="426" t="s">
        <v>165</v>
      </c>
      <c r="F72" s="427">
        <v>1</v>
      </c>
      <c r="G72" s="95" t="str">
        <f>+IF(ISBLANK(F72),"Introducir Resultado","Indicador Completado")</f>
        <v>Indicador Completado</v>
      </c>
      <c r="H72" s="3"/>
      <c r="I72" s="426" t="s">
        <v>165</v>
      </c>
      <c r="J72" s="427"/>
      <c r="K72" s="95" t="str">
        <f>+IF(ISBLANK(J72),"Introducir Resultado","Indicador Completado")</f>
        <v>Introducir Resultado</v>
      </c>
      <c r="M72" s="426" t="s">
        <v>165</v>
      </c>
      <c r="N72" s="427"/>
      <c r="O72" s="95" t="str">
        <f>+IF(ISBLANK(N72),"Introducir Resultado","Indicador Completado")</f>
        <v>Introducir Resultado</v>
      </c>
    </row>
    <row r="73" spans="1:15" ht="55.2">
      <c r="A73" s="106" t="s">
        <v>108</v>
      </c>
      <c r="B73" s="107" t="s">
        <v>285</v>
      </c>
      <c r="C73" s="107" t="s">
        <v>23</v>
      </c>
      <c r="D73" s="472" t="s">
        <v>345</v>
      </c>
      <c r="E73" s="425">
        <v>3.5</v>
      </c>
      <c r="F73" s="424"/>
      <c r="G73" s="95" t="str">
        <f>+IF(AND(ISBLANK(E73),ISBLANK(F73)),"Introducir Meta e Resultado",IF(ISBLANK(E73),"Introducir Meta",IF(ISBLANK(F73),"Introducir Resultado",IF(F73&gt;=E73,"Meta Conseguida","Meta Non Conseguida"))))</f>
        <v>Introducir Resultado</v>
      </c>
      <c r="H73" s="3"/>
      <c r="I73" s="425">
        <v>3.5</v>
      </c>
      <c r="J73" s="424"/>
      <c r="K73" s="95" t="str">
        <f>+IF(AND(ISBLANK(I73),ISBLANK(J73)),"Introducir Meta e Resultado",IF(ISBLANK(I73),"Introducir Meta",IF(ISBLANK(J73),"Introducir Resultado",IF(J73&gt;=I73,"Meta Conseguida","Meta Non Conseguida"))))</f>
        <v>Introducir Resultado</v>
      </c>
      <c r="M73" s="425">
        <v>6</v>
      </c>
      <c r="N73" s="424"/>
      <c r="O73" s="95" t="str">
        <f>+IF(AND(ISBLANK(M73),ISBLANK(N73)),"Introducir Meta e Resultado",IF(ISBLANK(M73),"Introducir Meta",IF(ISBLANK(N73),"Introducir Resultado",IF(N73&gt;=M73,"Meta Conseguida","Meta Non Conseguida"))))</f>
        <v>Introducir Resultado</v>
      </c>
    </row>
    <row r="74" spans="1:15" ht="82.8">
      <c r="A74" s="106" t="s">
        <v>109</v>
      </c>
      <c r="B74" s="107" t="s">
        <v>204</v>
      </c>
      <c r="C74" s="107" t="s">
        <v>24</v>
      </c>
      <c r="D74" s="472" t="s">
        <v>531</v>
      </c>
      <c r="E74" s="425"/>
      <c r="F74" s="376">
        <v>4.166666666666667</v>
      </c>
      <c r="G74" s="89" t="str">
        <f>+IF(AND(ISBLANK(E74),ISBLANK(F74)),"Introducir Meta e Resultado",IF(ISBLANK(E74),"Introducir Meta",IF(ISBLANK(F74),"Introducir Resultado",IF(F74&gt;=E74,"Meta Conseguida","Meta Non Conseguida"))))</f>
        <v>Introducir Meta</v>
      </c>
      <c r="H74" s="3"/>
      <c r="I74" s="534">
        <v>3.5</v>
      </c>
      <c r="J74" s="376"/>
      <c r="K74" s="89" t="str">
        <f>+IF(AND(ISBLANK(I74),ISBLANK(J74)),"Introducir Meta e Resultado",IF(ISBLANK(I74),"Introducir Meta",IF(ISBLANK(J74),"Introducir Resultado",IF(J74&gt;=I74,"Meta Conseguida","Meta Non Conseguida"))))</f>
        <v>Introducir Resultado</v>
      </c>
      <c r="M74" s="425">
        <v>6</v>
      </c>
      <c r="N74" s="376"/>
      <c r="O74" s="89" t="str">
        <f>+IF(AND(ISBLANK(M74),ISBLANK(N74)),"Introducir Meta e Resultado",IF(ISBLANK(M74),"Introducir Meta",IF(ISBLANK(N74),"Introducir Resultado",IF(N74&gt;=M74,"Meta Conseguida","Meta Non Conseguida"))))</f>
        <v>Introducir Resultado</v>
      </c>
    </row>
    <row r="75" spans="1:15" ht="36">
      <c r="A75" s="105" t="s">
        <v>110</v>
      </c>
      <c r="B75" s="99" t="s">
        <v>346</v>
      </c>
      <c r="C75" s="99" t="s">
        <v>9</v>
      </c>
      <c r="D75" s="477" t="s">
        <v>365</v>
      </c>
      <c r="E75" s="440">
        <f>+COUNTA(E76:E79)</f>
        <v>0</v>
      </c>
      <c r="F75" s="441">
        <f>+COUNTIF(G76:G79,"Meta Conseguida")</f>
        <v>0</v>
      </c>
      <c r="G75" s="92" t="str">
        <f>+IF(F75=0,"Ningunha Meta Alcanzada",IF(F75=E75,"Meta Totalmente Alcanzada",IF(F75&gt;0,"Meta Parcialmente Alcanzada")))</f>
        <v>Ningunha Meta Alcanzada</v>
      </c>
      <c r="H75" s="296"/>
      <c r="I75" s="440">
        <f>+COUNTA(I76:I79)</f>
        <v>4</v>
      </c>
      <c r="J75" s="441">
        <f>+COUNTIF(K76:K79,"Meta Conseguida")</f>
        <v>0</v>
      </c>
      <c r="K75" s="92" t="str">
        <f>+IF(J75=0,"Ningunha Meta Alcanzada",IF(J75=I75,"Meta Totalmente Alcanzada",IF(J75&gt;0,"Meta Parcialmente Alcanzada")))</f>
        <v>Ningunha Meta Alcanzada</v>
      </c>
      <c r="M75" s="440">
        <f>+COUNTA(M76:M79)</f>
        <v>0</v>
      </c>
      <c r="N75" s="441">
        <f>+COUNTIF(O76:O79,"Meta Conseguida")</f>
        <v>0</v>
      </c>
      <c r="O75" s="92" t="str">
        <f>+IF(N75=0,"Ningunha Meta Alcanzada",IF(N75=M75,"Meta Totalmente Alcanzada",IF(N75&gt;0,"Meta Parcialmente Alcanzada")))</f>
        <v>Ningunha Meta Alcanzada</v>
      </c>
    </row>
    <row r="76" spans="1:15" ht="82.8">
      <c r="A76" s="59" t="s">
        <v>138</v>
      </c>
      <c r="B76" s="93" t="s">
        <v>209</v>
      </c>
      <c r="C76" s="68" t="s">
        <v>9</v>
      </c>
      <c r="D76" s="478" t="s">
        <v>532</v>
      </c>
      <c r="E76" s="506"/>
      <c r="F76" s="507">
        <v>4</v>
      </c>
      <c r="G76" s="90" t="str">
        <f t="shared" ref="G76:G81" si="2">+IF(AND(ISBLANK(E76),ISBLANK(F76)),"Introducir Meta e Resultado",IF(ISBLANK(E76),"Introducir Meta",IF(ISBLANK(F76),"Introducir Resultado",IF(F76&gt;=E76,"Meta Conseguida","Meta Non Conseguida"))))</f>
        <v>Introducir Meta</v>
      </c>
      <c r="H76" s="296"/>
      <c r="I76" s="506">
        <v>3.5</v>
      </c>
      <c r="J76" s="507"/>
      <c r="K76" s="90" t="str">
        <f t="shared" ref="K76:K81" si="3">+IF(AND(ISBLANK(I76),ISBLANK(J76)),"Introducir Meta e Resultado",IF(ISBLANK(I76),"Introducir Meta",IF(ISBLANK(J76),"Introducir Resultado",IF(J76&gt;=I76,"Meta Conseguida","Meta Non Conseguida"))))</f>
        <v>Introducir Resultado</v>
      </c>
      <c r="M76" s="506"/>
      <c r="N76" s="507"/>
      <c r="O76" s="90" t="str">
        <f t="shared" ref="O76:O81" si="4">+IF(AND(ISBLANK(M76),ISBLANK(N76)),"Introducir Meta e Resultado",IF(ISBLANK(M76),"Introducir Meta",IF(ISBLANK(N76),"Introducir Resultado",IF(N76&gt;=M76,"Meta Conseguida","Meta Non Conseguida"))))</f>
        <v>Introducir Meta e Resultado</v>
      </c>
    </row>
    <row r="77" spans="1:15" ht="82.8">
      <c r="A77" s="59" t="s">
        <v>139</v>
      </c>
      <c r="B77" s="93" t="s">
        <v>210</v>
      </c>
      <c r="C77" s="68" t="s">
        <v>9</v>
      </c>
      <c r="D77" s="478" t="s">
        <v>533</v>
      </c>
      <c r="E77" s="506"/>
      <c r="F77" s="507">
        <v>4.5</v>
      </c>
      <c r="G77" s="90" t="str">
        <f t="shared" si="2"/>
        <v>Introducir Meta</v>
      </c>
      <c r="H77" s="296"/>
      <c r="I77" s="506">
        <v>4</v>
      </c>
      <c r="J77" s="507"/>
      <c r="K77" s="90" t="str">
        <f t="shared" si="3"/>
        <v>Introducir Resultado</v>
      </c>
      <c r="M77" s="506"/>
      <c r="N77" s="507"/>
      <c r="O77" s="90" t="str">
        <f t="shared" si="4"/>
        <v>Introducir Meta e Resultado</v>
      </c>
    </row>
    <row r="78" spans="1:15" ht="82.8">
      <c r="A78" s="59" t="s">
        <v>163</v>
      </c>
      <c r="B78" s="93" t="s">
        <v>211</v>
      </c>
      <c r="C78" s="68" t="s">
        <v>9</v>
      </c>
      <c r="D78" s="478" t="s">
        <v>534</v>
      </c>
      <c r="E78" s="506"/>
      <c r="F78" s="507">
        <v>3</v>
      </c>
      <c r="G78" s="90" t="str">
        <f t="shared" si="2"/>
        <v>Introducir Meta</v>
      </c>
      <c r="H78" s="296"/>
      <c r="I78" s="506">
        <v>3.5</v>
      </c>
      <c r="J78" s="507"/>
      <c r="K78" s="90" t="str">
        <f t="shared" si="3"/>
        <v>Introducir Resultado</v>
      </c>
      <c r="M78" s="506"/>
      <c r="N78" s="507"/>
      <c r="O78" s="90" t="str">
        <f t="shared" si="4"/>
        <v>Introducir Meta e Resultado</v>
      </c>
    </row>
    <row r="79" spans="1:15" ht="82.8">
      <c r="A79" s="60" t="s">
        <v>164</v>
      </c>
      <c r="B79" s="94" t="s">
        <v>393</v>
      </c>
      <c r="C79" s="67" t="s">
        <v>9</v>
      </c>
      <c r="D79" s="478" t="s">
        <v>535</v>
      </c>
      <c r="E79" s="512"/>
      <c r="F79" s="510">
        <v>3.25</v>
      </c>
      <c r="G79" s="91" t="str">
        <f t="shared" si="2"/>
        <v>Introducir Meta</v>
      </c>
      <c r="H79" s="296"/>
      <c r="I79" s="512">
        <v>3.5</v>
      </c>
      <c r="J79" s="510"/>
      <c r="K79" s="91" t="str">
        <f t="shared" si="3"/>
        <v>Introducir Resultado</v>
      </c>
      <c r="M79" s="512"/>
      <c r="N79" s="510"/>
      <c r="O79" s="91" t="str">
        <f t="shared" si="4"/>
        <v>Introducir Meta e Resultado</v>
      </c>
    </row>
    <row r="80" spans="1:15" ht="55.2">
      <c r="A80" s="106" t="s">
        <v>124</v>
      </c>
      <c r="B80" s="107" t="s">
        <v>128</v>
      </c>
      <c r="C80" s="107" t="s">
        <v>140</v>
      </c>
      <c r="D80" s="480" t="s">
        <v>347</v>
      </c>
      <c r="E80" s="428"/>
      <c r="F80" s="365"/>
      <c r="G80" s="95" t="str">
        <f t="shared" si="2"/>
        <v>Introducir Meta e Resultado</v>
      </c>
      <c r="H80" s="3"/>
      <c r="I80" s="428">
        <v>0.8</v>
      </c>
      <c r="J80" s="365"/>
      <c r="K80" s="95" t="str">
        <f t="shared" si="3"/>
        <v>Introducir Resultado</v>
      </c>
      <c r="M80" s="428"/>
      <c r="N80" s="365"/>
      <c r="O80" s="95" t="str">
        <f t="shared" si="4"/>
        <v>Introducir Meta e Resultado</v>
      </c>
    </row>
    <row r="81" spans="1:15" ht="82.8">
      <c r="A81" s="106" t="s">
        <v>125</v>
      </c>
      <c r="B81" s="107" t="s">
        <v>52</v>
      </c>
      <c r="C81" s="107" t="s">
        <v>7</v>
      </c>
      <c r="D81" s="472" t="s">
        <v>536</v>
      </c>
      <c r="E81" s="425"/>
      <c r="F81" s="376">
        <v>4.67</v>
      </c>
      <c r="G81" s="89" t="str">
        <f t="shared" si="2"/>
        <v>Introducir Meta</v>
      </c>
      <c r="H81" s="3"/>
      <c r="I81" s="425">
        <v>3.8</v>
      </c>
      <c r="J81" s="376"/>
      <c r="K81" s="89" t="str">
        <f t="shared" si="3"/>
        <v>Introducir Resultado</v>
      </c>
      <c r="M81" s="425"/>
      <c r="N81" s="376"/>
      <c r="O81" s="89" t="str">
        <f t="shared" si="4"/>
        <v>Introducir Meta e Resultado</v>
      </c>
    </row>
    <row r="82" spans="1:15" ht="36">
      <c r="A82" s="105" t="s">
        <v>153</v>
      </c>
      <c r="B82" s="99" t="s">
        <v>286</v>
      </c>
      <c r="C82" s="99" t="s">
        <v>11</v>
      </c>
      <c r="D82" s="477" t="s">
        <v>366</v>
      </c>
      <c r="E82" s="442">
        <f>+COUNTA(E83:E86)</f>
        <v>2</v>
      </c>
      <c r="F82" s="441">
        <f>+COUNTIF(G83:G86,"Meta Conseguida")</f>
        <v>2</v>
      </c>
      <c r="G82" s="92" t="str">
        <f>+IF(F82=0,"Ningunha Meta Alcanzada",IF(F82=E82,"Meta Totalmente Alcanzada",IF(F82&gt;0,"Meta Parcialmente Alcanzada")))</f>
        <v>Meta Totalmente Alcanzada</v>
      </c>
      <c r="H82" s="296"/>
      <c r="I82" s="442">
        <f>+COUNTA(I83:I86)</f>
        <v>4</v>
      </c>
      <c r="J82" s="441">
        <f>+COUNTIF(K83:K86,"Meta Conseguida")</f>
        <v>0</v>
      </c>
      <c r="K82" s="92" t="str">
        <f>+IF(J82=0,"Ningunha Meta Alcanzada",IF(J82=I82,"Meta Totalmente Alcanzada",IF(J82&gt;0,"Meta Parcialmente Alcanzada")))</f>
        <v>Ningunha Meta Alcanzada</v>
      </c>
      <c r="M82" s="442">
        <f>+COUNTA(M83:M86)</f>
        <v>0</v>
      </c>
      <c r="N82" s="441">
        <f>+COUNTIF(O83:O86,"Meta Conseguida")</f>
        <v>0</v>
      </c>
      <c r="O82" s="92" t="str">
        <f>+IF(N82=0,"Ningunha Meta Alcanzada",IF(N82=M82,"Meta Totalmente Alcanzada",IF(N82&gt;0,"Meta Parcialmente Alcanzada")))</f>
        <v>Ningunha Meta Alcanzada</v>
      </c>
    </row>
    <row r="83" spans="1:15" ht="82.8">
      <c r="A83" s="59" t="s">
        <v>287</v>
      </c>
      <c r="B83" s="93" t="s">
        <v>288</v>
      </c>
      <c r="C83" s="93" t="s">
        <v>11</v>
      </c>
      <c r="D83" s="478" t="s">
        <v>537</v>
      </c>
      <c r="E83" s="506">
        <v>3</v>
      </c>
      <c r="F83" s="507">
        <v>3.1666666666666665</v>
      </c>
      <c r="G83" s="90" t="str">
        <f>+IF(AND(ISBLANK(E83),ISBLANK(F83)),"Introducir Meta e Resultado",IF(ISBLANK(E83),"Introducir Meta",IF(ISBLANK(F83),"Introducir Resultado",IF(F83&gt;=E83,"Meta Conseguida","Meta Non Conseguida"))))</f>
        <v>Meta Conseguida</v>
      </c>
      <c r="H83" s="296"/>
      <c r="I83" s="506">
        <v>3</v>
      </c>
      <c r="J83" s="507"/>
      <c r="K83" s="90" t="str">
        <f>+IF(AND(ISBLANK(I83),ISBLANK(J83)),"Introducir Meta e Resultado",IF(ISBLANK(I83),"Introducir Meta",IF(ISBLANK(J83),"Introducir Resultado",IF(J83&gt;=I83,"Meta Conseguida","Meta Non Conseguida"))))</f>
        <v>Introducir Resultado</v>
      </c>
      <c r="M83" s="506"/>
      <c r="N83" s="507"/>
      <c r="O83" s="90" t="str">
        <f>+IF(AND(ISBLANK(M83),ISBLANK(N83)),"Introducir Meta e Resultado",IF(ISBLANK(M83),"Introducir Meta",IF(ISBLANK(N83),"Introducir Resultado",IF(N83&gt;=M83,"Meta Conseguida","Meta Non Conseguida"))))</f>
        <v>Introducir Meta e Resultado</v>
      </c>
    </row>
    <row r="84" spans="1:15" ht="82.8">
      <c r="A84" s="59" t="s">
        <v>289</v>
      </c>
      <c r="B84" s="93" t="s">
        <v>290</v>
      </c>
      <c r="C84" s="93" t="s">
        <v>11</v>
      </c>
      <c r="D84" s="478" t="s">
        <v>538</v>
      </c>
      <c r="E84" s="506">
        <v>3</v>
      </c>
      <c r="F84" s="507">
        <v>4.5740740740740744</v>
      </c>
      <c r="G84" s="90" t="str">
        <f>+IF(AND(ISBLANK(E84),ISBLANK(F84)),"Introducir Meta e Resultado",IF(ISBLANK(E84),"Introducir Meta",IF(ISBLANK(F84),"Introducir Resultado",IF(F84&gt;=E84,"Meta Conseguida","Meta Non Conseguida"))))</f>
        <v>Meta Conseguida</v>
      </c>
      <c r="H84" s="296"/>
      <c r="I84" s="506">
        <v>3</v>
      </c>
      <c r="J84" s="507"/>
      <c r="K84" s="90" t="str">
        <f>+IF(AND(ISBLANK(I84),ISBLANK(J84)),"Introducir Meta e Resultado",IF(ISBLANK(I84),"Introducir Meta",IF(ISBLANK(J84),"Introducir Resultado",IF(J84&gt;=I84,"Meta Conseguida","Meta Non Conseguida"))))</f>
        <v>Introducir Resultado</v>
      </c>
      <c r="M84" s="506"/>
      <c r="N84" s="507"/>
      <c r="O84" s="90" t="str">
        <f>+IF(AND(ISBLANK(M84),ISBLANK(N84)),"Introducir Meta e Resultado",IF(ISBLANK(M84),"Introducir Meta",IF(ISBLANK(N84),"Introducir Resultado",IF(N84&gt;=M84,"Meta Conseguida","Meta Non Conseguida"))))</f>
        <v>Introducir Meta e Resultado</v>
      </c>
    </row>
    <row r="85" spans="1:15" ht="96.6">
      <c r="A85" s="59" t="s">
        <v>292</v>
      </c>
      <c r="B85" s="93" t="s">
        <v>291</v>
      </c>
      <c r="C85" s="93" t="s">
        <v>11</v>
      </c>
      <c r="D85" s="478" t="s">
        <v>539</v>
      </c>
      <c r="E85" s="506"/>
      <c r="F85" s="507">
        <v>1.5909090909090908</v>
      </c>
      <c r="G85" s="90" t="str">
        <f>+IF(AND(ISBLANK(E85),ISBLANK(F85)),"Introducir Meta e Resultado",IF(ISBLANK(E85),"Introducir Meta",IF(ISBLANK(F85),"Introducir Resultado",IF(F85&gt;=E85,"Meta Conseguida","Meta Non Conseguida"))))</f>
        <v>Introducir Meta</v>
      </c>
      <c r="H85" s="296"/>
      <c r="I85" s="506">
        <v>3.5</v>
      </c>
      <c r="J85" s="507"/>
      <c r="K85" s="90" t="str">
        <f>+IF(AND(ISBLANK(I85),ISBLANK(J85)),"Introducir Meta e Resultado",IF(ISBLANK(I85),"Introducir Meta",IF(ISBLANK(J85),"Introducir Resultado",IF(J85&gt;=I85,"Meta Conseguida","Meta Non Conseguida"))))</f>
        <v>Introducir Resultado</v>
      </c>
      <c r="M85" s="506"/>
      <c r="N85" s="507"/>
      <c r="O85" s="90" t="str">
        <f>+IF(AND(ISBLANK(M85),ISBLANK(N85)),"Introducir Meta e Resultado",IF(ISBLANK(M85),"Introducir Meta",IF(ISBLANK(N85),"Introducir Resultado",IF(N85&gt;=M85,"Meta Conseguida","Meta Non Conseguida"))))</f>
        <v>Introducir Meta e Resultado</v>
      </c>
    </row>
    <row r="86" spans="1:15" ht="96.6">
      <c r="A86" s="60" t="s">
        <v>292</v>
      </c>
      <c r="B86" s="93" t="s">
        <v>394</v>
      </c>
      <c r="C86" s="94" t="s">
        <v>11</v>
      </c>
      <c r="D86" s="478" t="s">
        <v>540</v>
      </c>
      <c r="E86" s="506"/>
      <c r="F86" s="507">
        <v>3.5</v>
      </c>
      <c r="G86" s="90" t="str">
        <f>+IF(AND(ISBLANK(E86),ISBLANK(F86)),"Introducir Meta e Resultado",IF(ISBLANK(E86),"Introducir Meta",IF(ISBLANK(F86),"Introducir Resultado",IF(F86&gt;=E86,"Meta Conseguida","Meta Non Conseguida"))))</f>
        <v>Introducir Meta</v>
      </c>
      <c r="H86" s="296"/>
      <c r="I86" s="506">
        <v>3.5</v>
      </c>
      <c r="J86" s="507"/>
      <c r="K86" s="90" t="str">
        <f>+IF(AND(ISBLANK(I86),ISBLANK(J86)),"Introducir Meta e Resultado",IF(ISBLANK(I86),"Introducir Meta",IF(ISBLANK(J86),"Introducir Resultado",IF(J86&gt;=I86,"Meta Conseguida","Meta Non Conseguida"))))</f>
        <v>Introducir Resultado</v>
      </c>
      <c r="M86" s="506"/>
      <c r="N86" s="507"/>
      <c r="O86" s="90" t="str">
        <f>+IF(AND(ISBLANK(M86),ISBLANK(N86)),"Introducir Meta e Resultado",IF(ISBLANK(M86),"Introducir Meta",IF(ISBLANK(N86),"Introducir Resultado",IF(N86&gt;=M86,"Meta Conseguida","Meta Non Conseguida"))))</f>
        <v>Introducir Meta e Resultado</v>
      </c>
    </row>
    <row r="87" spans="1:15" ht="69">
      <c r="A87" s="108" t="s">
        <v>154</v>
      </c>
      <c r="B87" s="109" t="s">
        <v>212</v>
      </c>
      <c r="C87" s="109" t="s">
        <v>321</v>
      </c>
      <c r="D87" s="481" t="s">
        <v>541</v>
      </c>
      <c r="E87" s="429" t="s">
        <v>165</v>
      </c>
      <c r="F87" s="430">
        <v>95</v>
      </c>
      <c r="G87" s="95" t="str">
        <f>+IF(ISBLANK(F87),"Introducir Resultado","Indicador Completado")</f>
        <v>Indicador Completado</v>
      </c>
      <c r="H87" s="3"/>
      <c r="I87" s="429" t="s">
        <v>165</v>
      </c>
      <c r="J87" s="430"/>
      <c r="K87" s="95" t="str">
        <f>+IF(ISBLANK(J87),"Introducir Resultado","Indicador Completado")</f>
        <v>Introducir Resultado</v>
      </c>
      <c r="M87" s="429" t="s">
        <v>165</v>
      </c>
      <c r="N87" s="430"/>
      <c r="O87" s="95" t="str">
        <f>+IF(ISBLANK(N87),"Introducir Resultado","Indicador Completado")</f>
        <v>Introducir Resultado</v>
      </c>
    </row>
    <row r="88" spans="1:15" ht="69">
      <c r="A88" s="108" t="s">
        <v>294</v>
      </c>
      <c r="B88" s="109" t="s">
        <v>155</v>
      </c>
      <c r="C88" s="109" t="s">
        <v>7</v>
      </c>
      <c r="D88" s="481" t="s">
        <v>542</v>
      </c>
      <c r="E88" s="429" t="s">
        <v>165</v>
      </c>
      <c r="F88" s="430">
        <v>75</v>
      </c>
      <c r="G88" s="95" t="str">
        <f>+IF(ISBLANK(F88),"Introducir Resultado","Indicador Completado")</f>
        <v>Indicador Completado</v>
      </c>
      <c r="H88" s="3"/>
      <c r="I88" s="429" t="s">
        <v>165</v>
      </c>
      <c r="J88" s="430"/>
      <c r="K88" s="95" t="str">
        <f>+IF(ISBLANK(J88),"Introducir Resultado","Indicador Completado")</f>
        <v>Introducir Resultado</v>
      </c>
      <c r="M88" s="429" t="s">
        <v>165</v>
      </c>
      <c r="N88" s="430"/>
      <c r="O88" s="95" t="str">
        <f>+IF(ISBLANK(N88),"Introducir Resultado","Indicador Completado")</f>
        <v>Introducir Resultado</v>
      </c>
    </row>
    <row r="89" spans="1:15" s="53" customFormat="1" ht="18.75" customHeight="1" thickBot="1">
      <c r="A89" s="294"/>
      <c r="B89" s="295"/>
      <c r="C89" s="295"/>
      <c r="D89" s="482"/>
      <c r="E89" s="415"/>
      <c r="F89" s="431"/>
      <c r="G89" s="28"/>
      <c r="H89" s="2"/>
      <c r="I89" s="415"/>
      <c r="J89" s="431"/>
      <c r="K89" s="28"/>
      <c r="L89" s="2"/>
      <c r="M89" s="415"/>
      <c r="N89" s="431"/>
      <c r="O89" s="28"/>
    </row>
    <row r="90" spans="1:15" ht="18.75" customHeight="1" thickBot="1">
      <c r="A90" s="41" t="s">
        <v>26</v>
      </c>
      <c r="B90" s="42"/>
      <c r="C90" s="42"/>
      <c r="D90" s="483"/>
      <c r="E90" s="432"/>
      <c r="F90" s="432"/>
      <c r="G90" s="44"/>
      <c r="H90" s="53"/>
      <c r="I90" s="432"/>
      <c r="J90" s="432"/>
      <c r="K90" s="44"/>
      <c r="L90" s="53"/>
      <c r="M90" s="432"/>
      <c r="N90" s="432"/>
      <c r="O90" s="44"/>
    </row>
    <row r="91" spans="1:15" ht="18">
      <c r="A91" s="97"/>
      <c r="B91" s="176"/>
      <c r="C91" s="176"/>
      <c r="D91" s="455"/>
      <c r="E91" s="415"/>
      <c r="F91" s="415"/>
      <c r="G91" s="28"/>
      <c r="I91" s="415"/>
      <c r="J91" s="415"/>
      <c r="K91" s="28"/>
      <c r="M91" s="415"/>
      <c r="N91" s="415"/>
      <c r="O91" s="28"/>
    </row>
    <row r="92" spans="1:15" ht="36">
      <c r="A92" s="105" t="s">
        <v>126</v>
      </c>
      <c r="B92" s="99" t="s">
        <v>395</v>
      </c>
      <c r="C92" s="99" t="s">
        <v>34</v>
      </c>
      <c r="D92" s="484" t="s">
        <v>367</v>
      </c>
      <c r="E92" s="387">
        <f>+COUNTA(G93:G102)-COUNTIF(G93:G102,"Non hai indicador")-COUNTIF(G93:G102,"Introducir Meta e Resultado")</f>
        <v>0</v>
      </c>
      <c r="F92" s="388">
        <f>+COUNTIF(G93:G102,"Meta Conseguida")</f>
        <v>0</v>
      </c>
      <c r="G92" s="92" t="str">
        <f>+IF(F92=0,"Ningunha Meta Alcanzada",IF(F92=E92,"Meta Totalmente Alcanzada",IF(F92&gt;0,"Meta Parcialmente Alcanzada")))</f>
        <v>Ningunha Meta Alcanzada</v>
      </c>
      <c r="I92" s="387">
        <f>+COUNTA(K93:K102)-COUNTIF(K93:K102,"Non hai indicador")-COUNTIF(K93:K102,"Introducir Meta e Resultado")</f>
        <v>0</v>
      </c>
      <c r="J92" s="388">
        <f>+COUNTIF(K93:K102,"Meta Conseguida")</f>
        <v>0</v>
      </c>
      <c r="K92" s="92" t="str">
        <f>+IF(J92=0,"Ningunha Meta Alcanzada",IF(J92=I92,"Meta Totalmente Alcanzada",IF(J92&gt;0,"Meta Parcialmente Alcanzada")))</f>
        <v>Ningunha Meta Alcanzada</v>
      </c>
      <c r="M92" s="387">
        <f>+COUNTA(O93:O102)-COUNTIF(O93:O102,"Non hai indicador")-COUNTIF(O93:O102,"Introducir Meta e Resultado")</f>
        <v>0</v>
      </c>
      <c r="N92" s="388">
        <f>+COUNTIF(O93:O102,"Meta Conseguida")</f>
        <v>0</v>
      </c>
      <c r="O92" s="92" t="str">
        <f>+IF(N92=0,"Ningunha Meta Alcanzada",IF(N92=M92,"Meta Totalmente Alcanzada",IF(N92&gt;0,"Meta Parcialmente Alcanzada")))</f>
        <v>Ningunha Meta Alcanzada</v>
      </c>
    </row>
    <row r="93" spans="1:15" ht="24.9" customHeight="1">
      <c r="A93" s="59" t="s">
        <v>476</v>
      </c>
      <c r="B93" s="93" t="s">
        <v>477</v>
      </c>
      <c r="C93" s="68" t="s">
        <v>34</v>
      </c>
      <c r="D93" s="461" t="s">
        <v>348</v>
      </c>
      <c r="E93" s="380"/>
      <c r="F93" s="381"/>
      <c r="G93" s="90" t="str">
        <f t="shared" ref="G93:G102" si="5">+IF(AND(ISBLANK(E93),ISBLANK(F93)),"Introducir Meta e Resultado",IF(ISBLANK(E93),"Introducir Meta",IF(ISBLANK(F93),"Introducir Resultado",IF(F93&gt;=E93,"Meta Conseguida","Meta Non Conseguida"))))</f>
        <v>Introducir Meta e Resultado</v>
      </c>
      <c r="I93" s="380"/>
      <c r="J93" s="381"/>
      <c r="K93" s="90" t="str">
        <f t="shared" ref="K93:K102" si="6">+IF(AND(ISBLANK(I93),ISBLANK(J93)),"Introducir Meta e Resultado",IF(ISBLANK(I93),"Introducir Meta",IF(ISBLANK(J93),"Introducir Resultado",IF(J93&gt;=I93,"Meta Conseguida","Meta Non Conseguida"))))</f>
        <v>Introducir Meta e Resultado</v>
      </c>
      <c r="M93" s="380"/>
      <c r="N93" s="381"/>
      <c r="O93" s="90" t="str">
        <f t="shared" ref="O93:O102" si="7">+IF(AND(ISBLANK(M93),ISBLANK(N93)),"Introducir Meta e Resultado",IF(ISBLANK(M93),"Introducir Meta",IF(ISBLANK(N93),"Introducir Resultado",IF(N93&gt;=M93,"Meta Conseguida","Meta Non Conseguida"))))</f>
        <v>Introducir Meta e Resultado</v>
      </c>
    </row>
    <row r="94" spans="1:15" ht="24.9" customHeight="1">
      <c r="A94" s="59" t="s">
        <v>478</v>
      </c>
      <c r="B94" s="93" t="s">
        <v>479</v>
      </c>
      <c r="C94" s="68" t="s">
        <v>34</v>
      </c>
      <c r="D94" s="461" t="s">
        <v>349</v>
      </c>
      <c r="E94" s="380"/>
      <c r="F94" s="381"/>
      <c r="G94" s="90" t="str">
        <f t="shared" si="5"/>
        <v>Introducir Meta e Resultado</v>
      </c>
      <c r="I94" s="380"/>
      <c r="J94" s="381"/>
      <c r="K94" s="90" t="str">
        <f t="shared" si="6"/>
        <v>Introducir Meta e Resultado</v>
      </c>
      <c r="M94" s="380"/>
      <c r="N94" s="381"/>
      <c r="O94" s="90" t="str">
        <f t="shared" si="7"/>
        <v>Introducir Meta e Resultado</v>
      </c>
    </row>
    <row r="95" spans="1:15" ht="24.9" customHeight="1">
      <c r="A95" s="59" t="s">
        <v>480</v>
      </c>
      <c r="B95" s="93" t="s">
        <v>481</v>
      </c>
      <c r="C95" s="68" t="s">
        <v>34</v>
      </c>
      <c r="D95" s="461" t="s">
        <v>349</v>
      </c>
      <c r="E95" s="380"/>
      <c r="F95" s="381"/>
      <c r="G95" s="90" t="str">
        <f t="shared" si="5"/>
        <v>Introducir Meta e Resultado</v>
      </c>
      <c r="I95" s="380"/>
      <c r="J95" s="381"/>
      <c r="K95" s="90" t="str">
        <f t="shared" si="6"/>
        <v>Introducir Meta e Resultado</v>
      </c>
      <c r="M95" s="380"/>
      <c r="N95" s="381"/>
      <c r="O95" s="90" t="str">
        <f t="shared" si="7"/>
        <v>Introducir Meta e Resultado</v>
      </c>
    </row>
    <row r="96" spans="1:15" ht="24.9" customHeight="1">
      <c r="A96" s="59" t="s">
        <v>482</v>
      </c>
      <c r="B96" s="93" t="s">
        <v>483</v>
      </c>
      <c r="C96" s="68" t="s">
        <v>34</v>
      </c>
      <c r="D96" s="461" t="s">
        <v>349</v>
      </c>
      <c r="E96" s="382"/>
      <c r="F96" s="381"/>
      <c r="G96" s="90" t="str">
        <f t="shared" si="5"/>
        <v>Introducir Meta e Resultado</v>
      </c>
      <c r="I96" s="382"/>
      <c r="J96" s="381"/>
      <c r="K96" s="90" t="str">
        <f t="shared" si="6"/>
        <v>Introducir Meta e Resultado</v>
      </c>
      <c r="M96" s="382"/>
      <c r="N96" s="381"/>
      <c r="O96" s="90" t="str">
        <f t="shared" si="7"/>
        <v>Introducir Meta e Resultado</v>
      </c>
    </row>
    <row r="97" spans="1:15" ht="24.9" customHeight="1">
      <c r="A97" s="59" t="s">
        <v>484</v>
      </c>
      <c r="B97" s="93" t="s">
        <v>485</v>
      </c>
      <c r="C97" s="68" t="s">
        <v>34</v>
      </c>
      <c r="D97" s="461" t="s">
        <v>349</v>
      </c>
      <c r="E97" s="380"/>
      <c r="F97" s="381"/>
      <c r="G97" s="90" t="str">
        <f t="shared" si="5"/>
        <v>Introducir Meta e Resultado</v>
      </c>
      <c r="I97" s="380"/>
      <c r="J97" s="381"/>
      <c r="K97" s="90" t="str">
        <f t="shared" si="6"/>
        <v>Introducir Meta e Resultado</v>
      </c>
      <c r="M97" s="380"/>
      <c r="N97" s="381"/>
      <c r="O97" s="90" t="str">
        <f t="shared" si="7"/>
        <v>Introducir Meta e Resultado</v>
      </c>
    </row>
    <row r="98" spans="1:15" ht="24.9" customHeight="1">
      <c r="A98" s="59" t="s">
        <v>486</v>
      </c>
      <c r="B98" s="93" t="s">
        <v>487</v>
      </c>
      <c r="C98" s="68" t="s">
        <v>34</v>
      </c>
      <c r="D98" s="461" t="s">
        <v>349</v>
      </c>
      <c r="E98" s="380"/>
      <c r="F98" s="381"/>
      <c r="G98" s="90" t="str">
        <f t="shared" si="5"/>
        <v>Introducir Meta e Resultado</v>
      </c>
      <c r="I98" s="380"/>
      <c r="J98" s="381"/>
      <c r="K98" s="90" t="str">
        <f t="shared" si="6"/>
        <v>Introducir Meta e Resultado</v>
      </c>
      <c r="M98" s="380"/>
      <c r="N98" s="381"/>
      <c r="O98" s="90" t="str">
        <f t="shared" si="7"/>
        <v>Introducir Meta e Resultado</v>
      </c>
    </row>
    <row r="99" spans="1:15" ht="24.9" customHeight="1">
      <c r="A99" s="59" t="s">
        <v>488</v>
      </c>
      <c r="B99" s="93" t="s">
        <v>489</v>
      </c>
      <c r="C99" s="68" t="s">
        <v>34</v>
      </c>
      <c r="D99" s="461" t="s">
        <v>349</v>
      </c>
      <c r="E99" s="380"/>
      <c r="F99" s="381"/>
      <c r="G99" s="90" t="str">
        <f t="shared" si="5"/>
        <v>Introducir Meta e Resultado</v>
      </c>
      <c r="I99" s="380"/>
      <c r="J99" s="381"/>
      <c r="K99" s="90" t="str">
        <f t="shared" si="6"/>
        <v>Introducir Meta e Resultado</v>
      </c>
      <c r="M99" s="380"/>
      <c r="N99" s="381"/>
      <c r="O99" s="90" t="str">
        <f t="shared" si="7"/>
        <v>Introducir Meta e Resultado</v>
      </c>
    </row>
    <row r="100" spans="1:15" ht="24.9" customHeight="1">
      <c r="A100" s="59" t="s">
        <v>490</v>
      </c>
      <c r="B100" s="93" t="s">
        <v>491</v>
      </c>
      <c r="C100" s="68" t="s">
        <v>34</v>
      </c>
      <c r="D100" s="461" t="s">
        <v>349</v>
      </c>
      <c r="E100" s="380"/>
      <c r="F100" s="381"/>
      <c r="G100" s="90" t="str">
        <f t="shared" si="5"/>
        <v>Introducir Meta e Resultado</v>
      </c>
      <c r="I100" s="380"/>
      <c r="J100" s="381"/>
      <c r="K100" s="90" t="str">
        <f t="shared" si="6"/>
        <v>Introducir Meta e Resultado</v>
      </c>
      <c r="M100" s="380"/>
      <c r="N100" s="381"/>
      <c r="O100" s="90" t="str">
        <f t="shared" si="7"/>
        <v>Introducir Meta e Resultado</v>
      </c>
    </row>
    <row r="101" spans="1:15" ht="24.9" customHeight="1">
      <c r="A101" s="59" t="s">
        <v>492</v>
      </c>
      <c r="B101" s="93" t="s">
        <v>493</v>
      </c>
      <c r="C101" s="68" t="s">
        <v>34</v>
      </c>
      <c r="D101" s="461" t="s">
        <v>349</v>
      </c>
      <c r="E101" s="380"/>
      <c r="F101" s="381"/>
      <c r="G101" s="90" t="str">
        <f t="shared" si="5"/>
        <v>Introducir Meta e Resultado</v>
      </c>
      <c r="I101" s="380"/>
      <c r="J101" s="381"/>
      <c r="K101" s="90" t="str">
        <f t="shared" si="6"/>
        <v>Introducir Meta e Resultado</v>
      </c>
      <c r="M101" s="380"/>
      <c r="N101" s="381"/>
      <c r="O101" s="90" t="str">
        <f t="shared" si="7"/>
        <v>Introducir Meta e Resultado</v>
      </c>
    </row>
    <row r="102" spans="1:15" ht="31.2">
      <c r="A102" s="60" t="s">
        <v>494</v>
      </c>
      <c r="B102" s="94" t="s">
        <v>495</v>
      </c>
      <c r="C102" s="67" t="s">
        <v>34</v>
      </c>
      <c r="D102" s="462" t="s">
        <v>349</v>
      </c>
      <c r="E102" s="383"/>
      <c r="F102" s="384"/>
      <c r="G102" s="91" t="str">
        <f t="shared" si="5"/>
        <v>Introducir Meta e Resultado</v>
      </c>
      <c r="I102" s="383"/>
      <c r="J102" s="384"/>
      <c r="K102" s="91" t="str">
        <f t="shared" si="6"/>
        <v>Introducir Meta e Resultado</v>
      </c>
      <c r="M102" s="383"/>
      <c r="N102" s="384"/>
      <c r="O102" s="91" t="str">
        <f t="shared" si="7"/>
        <v>Introducir Meta e Resultado</v>
      </c>
    </row>
    <row r="103" spans="1:15">
      <c r="F103" s="202"/>
    </row>
    <row r="104" spans="1:15">
      <c r="F104" s="202"/>
    </row>
    <row r="105" spans="1:15">
      <c r="F105" s="202"/>
    </row>
  </sheetData>
  <sheetProtection formatCells="0" formatColumns="0" formatRows="0" autoFilter="0"/>
  <autoFilter ref="A5:C99"/>
  <mergeCells count="6">
    <mergeCell ref="M4:O4"/>
    <mergeCell ref="A2:G2"/>
    <mergeCell ref="A4:B4"/>
    <mergeCell ref="E4:G4"/>
    <mergeCell ref="C4:D4"/>
    <mergeCell ref="I4:K4"/>
  </mergeCells>
  <conditionalFormatting sqref="F1">
    <cfRule type="cellIs" dxfId="2171" priority="5612" operator="equal">
      <formula>0</formula>
    </cfRule>
    <cfRule type="cellIs" dxfId="2170" priority="5613" operator="lessThan">
      <formula>$E1</formula>
    </cfRule>
    <cfRule type="cellIs" dxfId="2169" priority="5614" operator="greaterThanOrEqual">
      <formula>$E1</formula>
    </cfRule>
  </conditionalFormatting>
  <conditionalFormatting sqref="G33">
    <cfRule type="cellIs" dxfId="2168" priority="1471" operator="equal">
      <formula>"Introducir resultado"</formula>
    </cfRule>
    <cfRule type="cellIs" dxfId="2167" priority="1472" operator="equal">
      <formula>"Meta Conseguida"</formula>
    </cfRule>
    <cfRule type="cellIs" dxfId="2166" priority="1473" operator="equal">
      <formula>"Meta non Conseguida"</formula>
    </cfRule>
  </conditionalFormatting>
  <conditionalFormatting sqref="G55">
    <cfRule type="cellIs" dxfId="2165" priority="1447" operator="equal">
      <formula>"Introducir resultado"</formula>
    </cfRule>
    <cfRule type="cellIs" dxfId="2164" priority="1448" operator="equal">
      <formula>"Meta Conseguida"</formula>
    </cfRule>
    <cfRule type="cellIs" dxfId="2163" priority="1449" operator="equal">
      <formula>"Meta non Conseguida"</formula>
    </cfRule>
  </conditionalFormatting>
  <conditionalFormatting sqref="G66">
    <cfRule type="cellIs" dxfId="2162" priority="1432" operator="equal">
      <formula>"Introducir resultado"</formula>
    </cfRule>
    <cfRule type="cellIs" dxfId="2161" priority="1433" operator="equal">
      <formula>"Meta Conseguida"</formula>
    </cfRule>
    <cfRule type="cellIs" dxfId="2160" priority="1434" operator="equal">
      <formula>"Meta non Conseguida"</formula>
    </cfRule>
  </conditionalFormatting>
  <conditionalFormatting sqref="F52">
    <cfRule type="cellIs" dxfId="2159" priority="1399" operator="equal">
      <formula>0</formula>
    </cfRule>
    <cfRule type="cellIs" dxfId="2158" priority="1400" operator="lessThanOrEqual">
      <formula>E52</formula>
    </cfRule>
    <cfRule type="cellIs" dxfId="2157" priority="1401" operator="greaterThan">
      <formula>E52</formula>
    </cfRule>
  </conditionalFormatting>
  <conditionalFormatting sqref="F38">
    <cfRule type="cellIs" dxfId="2156" priority="1396" operator="equal">
      <formula>0</formula>
    </cfRule>
    <cfRule type="cellIs" dxfId="2155" priority="1397" operator="lessThan">
      <formula>E38</formula>
    </cfRule>
    <cfRule type="cellIs" dxfId="2154" priority="1398" operator="greaterThanOrEqual">
      <formula>E38</formula>
    </cfRule>
  </conditionalFormatting>
  <conditionalFormatting sqref="F64">
    <cfRule type="cellIs" dxfId="2153" priority="1393" operator="equal">
      <formula>0</formula>
    </cfRule>
    <cfRule type="cellIs" dxfId="2152" priority="1394" operator="lessThan">
      <formula>E64</formula>
    </cfRule>
    <cfRule type="cellIs" dxfId="2151" priority="1395" operator="greaterThanOrEqual">
      <formula>E64</formula>
    </cfRule>
  </conditionalFormatting>
  <conditionalFormatting sqref="F60">
    <cfRule type="cellIs" dxfId="2150" priority="1387" operator="equal">
      <formula>0</formula>
    </cfRule>
    <cfRule type="cellIs" dxfId="2149" priority="1388" operator="lessThan">
      <formula>E60</formula>
    </cfRule>
    <cfRule type="cellIs" dxfId="2148" priority="1389" operator="greaterThanOrEqual">
      <formula>E60</formula>
    </cfRule>
  </conditionalFormatting>
  <conditionalFormatting sqref="G48:G49">
    <cfRule type="cellIs" dxfId="2147" priority="1468" operator="equal">
      <formula>"Introducir resultado"</formula>
    </cfRule>
    <cfRule type="cellIs" dxfId="2146" priority="1469" operator="equal">
      <formula>"Meta Conseguida"</formula>
    </cfRule>
    <cfRule type="cellIs" dxfId="2145" priority="1470" operator="equal">
      <formula>"Meta non Conseguida"</formula>
    </cfRule>
  </conditionalFormatting>
  <conditionalFormatting sqref="G38">
    <cfRule type="cellIs" dxfId="2144" priority="1465" operator="equal">
      <formula>"Introducir resultado"</formula>
    </cfRule>
    <cfRule type="cellIs" dxfId="2143" priority="1466" operator="equal">
      <formula>"Meta Conseguida"</formula>
    </cfRule>
    <cfRule type="cellIs" dxfId="2142" priority="1467" operator="equal">
      <formula>"Meta non Conseguida"</formula>
    </cfRule>
  </conditionalFormatting>
  <conditionalFormatting sqref="F37">
    <cfRule type="cellIs" dxfId="2141" priority="1462" operator="equal">
      <formula>0</formula>
    </cfRule>
    <cfRule type="cellIs" dxfId="2140" priority="1463" operator="lessThan">
      <formula>$E37</formula>
    </cfRule>
    <cfRule type="cellIs" dxfId="2139" priority="1464" operator="greaterThanOrEqual">
      <formula>$E37</formula>
    </cfRule>
  </conditionalFormatting>
  <conditionalFormatting sqref="G47">
    <cfRule type="cellIs" dxfId="2138" priority="1459" operator="equal">
      <formula>"Introducir resultado"</formula>
    </cfRule>
    <cfRule type="cellIs" dxfId="2137" priority="1460" operator="equal">
      <formula>"Meta Conseguida"</formula>
    </cfRule>
    <cfRule type="cellIs" dxfId="2136" priority="1461" operator="equal">
      <formula>"Meta noN Conseguida"</formula>
    </cfRule>
  </conditionalFormatting>
  <conditionalFormatting sqref="F46">
    <cfRule type="cellIs" dxfId="2135" priority="1456" operator="equal">
      <formula>0</formula>
    </cfRule>
    <cfRule type="cellIs" dxfId="2134" priority="1457" operator="lessThan">
      <formula>E46</formula>
    </cfRule>
    <cfRule type="cellIs" dxfId="2133" priority="1458" operator="greaterThanOrEqual">
      <formula>E46</formula>
    </cfRule>
  </conditionalFormatting>
  <conditionalFormatting sqref="F47:F49">
    <cfRule type="cellIs" dxfId="2132" priority="1453" operator="equal">
      <formula>0</formula>
    </cfRule>
    <cfRule type="cellIs" dxfId="2131" priority="1454" operator="lessThan">
      <formula>E47</formula>
    </cfRule>
    <cfRule type="cellIs" dxfId="2130" priority="1455" operator="greaterThanOrEqual">
      <formula>E47</formula>
    </cfRule>
  </conditionalFormatting>
  <conditionalFormatting sqref="G57:G58">
    <cfRule type="cellIs" dxfId="2129" priority="1450" operator="equal">
      <formula>"Introducir resultado"</formula>
    </cfRule>
    <cfRule type="cellIs" dxfId="2128" priority="1451" operator="equal">
      <formula>"Meta Conseguida"</formula>
    </cfRule>
    <cfRule type="cellIs" dxfId="2127" priority="1452" operator="equal">
      <formula>"Meta non Conseguida"</formula>
    </cfRule>
  </conditionalFormatting>
  <conditionalFormatting sqref="F54">
    <cfRule type="cellIs" dxfId="2126" priority="1444" operator="equal">
      <formula>0</formula>
    </cfRule>
    <cfRule type="cellIs" dxfId="2125" priority="1445" operator="lessThan">
      <formula>$E54</formula>
    </cfRule>
    <cfRule type="cellIs" dxfId="2124" priority="1446" operator="greaterThanOrEqual">
      <formula>$E54</formula>
    </cfRule>
  </conditionalFormatting>
  <conditionalFormatting sqref="G60">
    <cfRule type="cellIs" dxfId="2123" priority="1441" operator="equal">
      <formula>"Introducir resultado"</formula>
    </cfRule>
    <cfRule type="cellIs" dxfId="2122" priority="1442" operator="equal">
      <formula>"Meta Conseguida"</formula>
    </cfRule>
    <cfRule type="cellIs" dxfId="2121" priority="1443" operator="equal">
      <formula>"Meta non Conseguida"</formula>
    </cfRule>
  </conditionalFormatting>
  <conditionalFormatting sqref="G59">
    <cfRule type="cellIs" dxfId="2120" priority="1438" operator="equal">
      <formula>"Meta Totalmente Alcanzada"</formula>
    </cfRule>
    <cfRule type="cellIs" dxfId="2119" priority="1439" operator="equal">
      <formula>"Meta Parcialmente Alcanzada"</formula>
    </cfRule>
    <cfRule type="cellIs" dxfId="2118" priority="1440" operator="equal">
      <formula>"Ningunha Meta Alcanzada"</formula>
    </cfRule>
  </conditionalFormatting>
  <conditionalFormatting sqref="F59">
    <cfRule type="cellIs" dxfId="2117" priority="1435" operator="equal">
      <formula>0</formula>
    </cfRule>
    <cfRule type="cellIs" dxfId="2116" priority="1436" operator="lessThan">
      <formula>E59</formula>
    </cfRule>
    <cfRule type="cellIs" dxfId="2115" priority="1437" operator="greaterThanOrEqual">
      <formula>E59</formula>
    </cfRule>
  </conditionalFormatting>
  <conditionalFormatting sqref="G65">
    <cfRule type="cellIs" dxfId="2114" priority="1429" operator="equal">
      <formula>"Meta Totalmente Alcanzada"</formula>
    </cfRule>
    <cfRule type="cellIs" dxfId="2113" priority="1430" operator="equal">
      <formula>"Meta Parcialmente Alcanzada"</formula>
    </cfRule>
    <cfRule type="cellIs" dxfId="2112" priority="1431" operator="equal">
      <formula>"Ningunha Meta Alcanzada"</formula>
    </cfRule>
  </conditionalFormatting>
  <conditionalFormatting sqref="F65">
    <cfRule type="cellIs" dxfId="2111" priority="1426" operator="equal">
      <formula>0</formula>
    </cfRule>
    <cfRule type="cellIs" dxfId="2110" priority="1427" operator="lessThan">
      <formula>$E65</formula>
    </cfRule>
    <cfRule type="cellIs" dxfId="2109" priority="1428" operator="greaterThanOrEqual">
      <formula>$E65</formula>
    </cfRule>
  </conditionalFormatting>
  <conditionalFormatting sqref="G52">
    <cfRule type="cellIs" dxfId="2108" priority="1423" operator="equal">
      <formula>"Introducir resultado"</formula>
    </cfRule>
    <cfRule type="cellIs" dxfId="2107" priority="1424" operator="equal">
      <formula>"Meta Conseguida"</formula>
    </cfRule>
    <cfRule type="cellIs" dxfId="2106" priority="1425" operator="equal">
      <formula>"Meta non Conseguida"</formula>
    </cfRule>
  </conditionalFormatting>
  <conditionalFormatting sqref="G75">
    <cfRule type="cellIs" dxfId="2105" priority="1417" operator="equal">
      <formula>"Meta Totalmente Alcanzada"</formula>
    </cfRule>
    <cfRule type="cellIs" dxfId="2104" priority="1418" operator="equal">
      <formula>"Meta Parcialmente Alcanzada"</formula>
    </cfRule>
    <cfRule type="cellIs" dxfId="2103" priority="1419" operator="equal">
      <formula>"Ningunha Meta Alcanzada"</formula>
    </cfRule>
  </conditionalFormatting>
  <conditionalFormatting sqref="F75">
    <cfRule type="cellIs" dxfId="2102" priority="1414" operator="equal">
      <formula>0</formula>
    </cfRule>
    <cfRule type="cellIs" dxfId="2101" priority="1415" operator="lessThan">
      <formula>$E75</formula>
    </cfRule>
    <cfRule type="cellIs" dxfId="2100" priority="1416" operator="greaterThanOrEqual">
      <formula>$E75</formula>
    </cfRule>
  </conditionalFormatting>
  <conditionalFormatting sqref="G56">
    <cfRule type="cellIs" dxfId="2099" priority="1411" operator="equal">
      <formula>"Introducir resultado"</formula>
    </cfRule>
    <cfRule type="cellIs" dxfId="2098" priority="1412" operator="equal">
      <formula>"Meta Conseguida"</formula>
    </cfRule>
    <cfRule type="cellIs" dxfId="2097" priority="1413" operator="equal">
      <formula>"Meta non Conseguida"</formula>
    </cfRule>
  </conditionalFormatting>
  <conditionalFormatting sqref="G37">
    <cfRule type="cellIs" dxfId="2096" priority="1408" operator="equal">
      <formula>"Meta Totalmente Alcanzada"</formula>
    </cfRule>
    <cfRule type="cellIs" dxfId="2095" priority="1409" operator="equal">
      <formula>"Meta Parcialmente Alcanzada"</formula>
    </cfRule>
    <cfRule type="cellIs" dxfId="2094" priority="1410" operator="equal">
      <formula>"Ningunha Meta Alcanzada"</formula>
    </cfRule>
  </conditionalFormatting>
  <conditionalFormatting sqref="G46">
    <cfRule type="cellIs" dxfId="2093" priority="1405" operator="equal">
      <formula>"Meta Totalmente Alcanzada"</formula>
    </cfRule>
    <cfRule type="cellIs" dxfId="2092" priority="1406" operator="equal">
      <formula>"Meta Parcialmente Alcanzada"</formula>
    </cfRule>
    <cfRule type="cellIs" dxfId="2091" priority="1407" operator="equal">
      <formula>"Ningunha Meta Alcanzada"</formula>
    </cfRule>
  </conditionalFormatting>
  <conditionalFormatting sqref="G54">
    <cfRule type="cellIs" dxfId="2090" priority="1402" operator="equal">
      <formula>"Meta Totalmente Alcanzada"</formula>
    </cfRule>
    <cfRule type="cellIs" dxfId="2089" priority="1403" operator="equal">
      <formula>"Meta Parcialmente Alcanzada"</formula>
    </cfRule>
    <cfRule type="cellIs" dxfId="2088" priority="1404" operator="equal">
      <formula>"Ningunha Meta Alcanzada"</formula>
    </cfRule>
  </conditionalFormatting>
  <conditionalFormatting sqref="F55">
    <cfRule type="cellIs" dxfId="2087" priority="1390" operator="equal">
      <formula>0</formula>
    </cfRule>
    <cfRule type="cellIs" dxfId="2086" priority="1391" operator="lessThan">
      <formula>E55</formula>
    </cfRule>
    <cfRule type="cellIs" dxfId="2085" priority="1392" operator="greaterThanOrEqual">
      <formula>E55</formula>
    </cfRule>
  </conditionalFormatting>
  <conditionalFormatting sqref="F33">
    <cfRule type="cellIs" dxfId="2084" priority="1384" operator="equal">
      <formula>0</formula>
    </cfRule>
    <cfRule type="cellIs" dxfId="2083" priority="1385" operator="lessThan">
      <formula>E33</formula>
    </cfRule>
    <cfRule type="cellIs" dxfId="2082" priority="1386" operator="greaterThanOrEqual">
      <formula>E33</formula>
    </cfRule>
  </conditionalFormatting>
  <conditionalFormatting sqref="F73">
    <cfRule type="cellIs" dxfId="2081" priority="1107" operator="equal">
      <formula>0</formula>
    </cfRule>
    <cfRule type="cellIs" dxfId="2080" priority="1108" operator="lessThan">
      <formula>E73</formula>
    </cfRule>
    <cfRule type="cellIs" dxfId="2079" priority="1109" operator="greaterThanOrEqual">
      <formula>E73</formula>
    </cfRule>
  </conditionalFormatting>
  <conditionalFormatting sqref="F32">
    <cfRule type="cellIs" dxfId="2078" priority="1381" operator="equal">
      <formula>0</formula>
    </cfRule>
    <cfRule type="cellIs" dxfId="2077" priority="1382" operator="lessThan">
      <formula>E32</formula>
    </cfRule>
    <cfRule type="cellIs" dxfId="2076" priority="1383" operator="greaterThanOrEqual">
      <formula>E32</formula>
    </cfRule>
  </conditionalFormatting>
  <conditionalFormatting sqref="F35">
    <cfRule type="cellIs" dxfId="2075" priority="1378" operator="equal">
      <formula>0</formula>
    </cfRule>
    <cfRule type="cellIs" dxfId="2074" priority="1379" operator="lessThan">
      <formula>E35</formula>
    </cfRule>
    <cfRule type="cellIs" dxfId="2073" priority="1380" operator="greaterThanOrEqual">
      <formula>E35</formula>
    </cfRule>
  </conditionalFormatting>
  <conditionalFormatting sqref="G36">
    <cfRule type="cellIs" dxfId="2072" priority="1375" operator="equal">
      <formula>"Introducir resultado"</formula>
    </cfRule>
    <cfRule type="cellIs" dxfId="2071" priority="1376" operator="equal">
      <formula>"Meta Conseguida"</formula>
    </cfRule>
    <cfRule type="cellIs" dxfId="2070" priority="1377" operator="equal">
      <formula>"Meta non Conseguida"</formula>
    </cfRule>
  </conditionalFormatting>
  <conditionalFormatting sqref="F36">
    <cfRule type="cellIs" dxfId="2069" priority="1372" operator="equal">
      <formula>0</formula>
    </cfRule>
    <cfRule type="cellIs" dxfId="2068" priority="1373" operator="lessThan">
      <formula>E36</formula>
    </cfRule>
    <cfRule type="cellIs" dxfId="2067" priority="1374" operator="greaterThanOrEqual">
      <formula>E36</formula>
    </cfRule>
  </conditionalFormatting>
  <conditionalFormatting sqref="F39">
    <cfRule type="cellIs" dxfId="2066" priority="1366" operator="equal">
      <formula>0</formula>
    </cfRule>
    <cfRule type="cellIs" dxfId="2065" priority="1367" operator="lessThan">
      <formula>E39</formula>
    </cfRule>
    <cfRule type="cellIs" dxfId="2064" priority="1368" operator="greaterThanOrEqual">
      <formula>E39</formula>
    </cfRule>
  </conditionalFormatting>
  <conditionalFormatting sqref="G39">
    <cfRule type="cellIs" dxfId="2063" priority="1369" operator="equal">
      <formula>"Introducir resultado"</formula>
    </cfRule>
    <cfRule type="cellIs" dxfId="2062" priority="1370" operator="equal">
      <formula>"Meta Conseguida"</formula>
    </cfRule>
    <cfRule type="cellIs" dxfId="2061" priority="1371" operator="equal">
      <formula>"Meta non Conseguida"</formula>
    </cfRule>
  </conditionalFormatting>
  <conditionalFormatting sqref="F40">
    <cfRule type="cellIs" dxfId="2060" priority="1360" operator="equal">
      <formula>0</formula>
    </cfRule>
    <cfRule type="cellIs" dxfId="2059" priority="1361" operator="lessThan">
      <formula>E40</formula>
    </cfRule>
    <cfRule type="cellIs" dxfId="2058" priority="1362" operator="greaterThanOrEqual">
      <formula>E40</formula>
    </cfRule>
  </conditionalFormatting>
  <conditionalFormatting sqref="G40">
    <cfRule type="cellIs" dxfId="2057" priority="1363" operator="equal">
      <formula>"Introducir resultado"</formula>
    </cfRule>
    <cfRule type="cellIs" dxfId="2056" priority="1364" operator="equal">
      <formula>"Meta Conseguida"</formula>
    </cfRule>
    <cfRule type="cellIs" dxfId="2055" priority="1365" operator="equal">
      <formula>"Meta non Conseguida"</formula>
    </cfRule>
  </conditionalFormatting>
  <conditionalFormatting sqref="J38">
    <cfRule type="cellIs" dxfId="2054" priority="1014" operator="equal">
      <formula>0</formula>
    </cfRule>
    <cfRule type="cellIs" dxfId="2053" priority="1015" operator="lessThan">
      <formula>I38</formula>
    </cfRule>
    <cfRule type="cellIs" dxfId="2052" priority="1016" operator="greaterThanOrEqual">
      <formula>I38</formula>
    </cfRule>
  </conditionalFormatting>
  <conditionalFormatting sqref="G41">
    <cfRule type="cellIs" dxfId="2051" priority="1357" operator="equal">
      <formula>"Introducir resultado"</formula>
    </cfRule>
    <cfRule type="cellIs" dxfId="2050" priority="1358" operator="equal">
      <formula>"Indicador Completado"</formula>
    </cfRule>
    <cfRule type="cellIs" dxfId="2049" priority="1359" operator="equal">
      <formula>"Meta no Conseguida"</formula>
    </cfRule>
  </conditionalFormatting>
  <conditionalFormatting sqref="J60">
    <cfRule type="cellIs" dxfId="2048" priority="1005" operator="equal">
      <formula>0</formula>
    </cfRule>
    <cfRule type="cellIs" dxfId="2047" priority="1006" operator="lessThan">
      <formula>I60</formula>
    </cfRule>
    <cfRule type="cellIs" dxfId="2046" priority="1007" operator="greaterThanOrEqual">
      <formula>I60</formula>
    </cfRule>
  </conditionalFormatting>
  <conditionalFormatting sqref="F53">
    <cfRule type="cellIs" dxfId="2045" priority="1354" operator="equal">
      <formula>0</formula>
    </cfRule>
    <cfRule type="cellIs" dxfId="2044" priority="1355" operator="lessThanOrEqual">
      <formula>E53</formula>
    </cfRule>
    <cfRule type="cellIs" dxfId="2043" priority="1356" operator="greaterThan">
      <formula>E53</formula>
    </cfRule>
  </conditionalFormatting>
  <conditionalFormatting sqref="G67:G69">
    <cfRule type="cellIs" dxfId="2042" priority="1351" operator="equal">
      <formula>"Introducir resultado"</formula>
    </cfRule>
    <cfRule type="cellIs" dxfId="2041" priority="1352" operator="equal">
      <formula>"Meta Conseguida"</formula>
    </cfRule>
    <cfRule type="cellIs" dxfId="2040" priority="1353" operator="equal">
      <formula>"Meta non Conseguida"</formula>
    </cfRule>
  </conditionalFormatting>
  <conditionalFormatting sqref="J62">
    <cfRule type="cellIs" dxfId="2039" priority="939" operator="equal">
      <formula>0</formula>
    </cfRule>
    <cfRule type="cellIs" dxfId="2038" priority="940" operator="lessThan">
      <formula>I62</formula>
    </cfRule>
    <cfRule type="cellIs" dxfId="2037" priority="941" operator="greaterThanOrEqual">
      <formula>I62</formula>
    </cfRule>
  </conditionalFormatting>
  <conditionalFormatting sqref="G76">
    <cfRule type="cellIs" dxfId="2036" priority="1348" operator="equal">
      <formula>"Introducir resultado"</formula>
    </cfRule>
    <cfRule type="cellIs" dxfId="2035" priority="1349" operator="equal">
      <formula>"Meta Conseguida"</formula>
    </cfRule>
    <cfRule type="cellIs" dxfId="2034" priority="1350" operator="equal">
      <formula>"Meta non Conseguida"</formula>
    </cfRule>
  </conditionalFormatting>
  <conditionalFormatting sqref="F76">
    <cfRule type="cellIs" dxfId="2033" priority="1345" operator="equal">
      <formula>0</formula>
    </cfRule>
    <cfRule type="cellIs" dxfId="2032" priority="1346" operator="lessThan">
      <formula>E76</formula>
    </cfRule>
    <cfRule type="cellIs" dxfId="2031" priority="1347" operator="greaterThanOrEqual">
      <formula>E76</formula>
    </cfRule>
  </conditionalFormatting>
  <conditionalFormatting sqref="G77">
    <cfRule type="cellIs" dxfId="2030" priority="1342" operator="equal">
      <formula>"Introducir resultado"</formula>
    </cfRule>
    <cfRule type="cellIs" dxfId="2029" priority="1343" operator="equal">
      <formula>"Meta Conseguida"</formula>
    </cfRule>
    <cfRule type="cellIs" dxfId="2028" priority="1344" operator="equal">
      <formula>"Meta non Conseguida"</formula>
    </cfRule>
  </conditionalFormatting>
  <conditionalFormatting sqref="F77">
    <cfRule type="cellIs" dxfId="2027" priority="1339" operator="equal">
      <formula>0</formula>
    </cfRule>
    <cfRule type="cellIs" dxfId="2026" priority="1340" operator="lessThan">
      <formula>E77</formula>
    </cfRule>
    <cfRule type="cellIs" dxfId="2025" priority="1341" operator="greaterThanOrEqual">
      <formula>E77</formula>
    </cfRule>
  </conditionalFormatting>
  <conditionalFormatting sqref="G78">
    <cfRule type="cellIs" dxfId="2024" priority="1336" operator="equal">
      <formula>"Introducir resultado"</formula>
    </cfRule>
    <cfRule type="cellIs" dxfId="2023" priority="1337" operator="equal">
      <formula>"Meta Conseguida"</formula>
    </cfRule>
    <cfRule type="cellIs" dxfId="2022" priority="1338" operator="equal">
      <formula>"Meta non Conseguida"</formula>
    </cfRule>
  </conditionalFormatting>
  <conditionalFormatting sqref="F78">
    <cfRule type="cellIs" dxfId="2021" priority="1333" operator="equal">
      <formula>0</formula>
    </cfRule>
    <cfRule type="cellIs" dxfId="2020" priority="1334" operator="lessThan">
      <formula>E78</formula>
    </cfRule>
    <cfRule type="cellIs" dxfId="2019" priority="1335" operator="greaterThanOrEqual">
      <formula>E78</formula>
    </cfRule>
  </conditionalFormatting>
  <conditionalFormatting sqref="G79">
    <cfRule type="cellIs" dxfId="2018" priority="1330" operator="equal">
      <formula>"Introducir resultado"</formula>
    </cfRule>
    <cfRule type="cellIs" dxfId="2017" priority="1331" operator="equal">
      <formula>"Meta Conseguida"</formula>
    </cfRule>
    <cfRule type="cellIs" dxfId="2016" priority="1332" operator="equal">
      <formula>"Meta non Conseguida"</formula>
    </cfRule>
  </conditionalFormatting>
  <conditionalFormatting sqref="F79">
    <cfRule type="cellIs" dxfId="2015" priority="1327" operator="equal">
      <formula>0</formula>
    </cfRule>
    <cfRule type="cellIs" dxfId="2014" priority="1328" operator="lessThan">
      <formula>E79</formula>
    </cfRule>
    <cfRule type="cellIs" dxfId="2013" priority="1329" operator="greaterThanOrEqual">
      <formula>E79</formula>
    </cfRule>
  </conditionalFormatting>
  <conditionalFormatting sqref="F62">
    <cfRule type="cellIs" dxfId="2012" priority="1321" operator="equal">
      <formula>0</formula>
    </cfRule>
    <cfRule type="cellIs" dxfId="2011" priority="1322" operator="lessThan">
      <formula>E62</formula>
    </cfRule>
    <cfRule type="cellIs" dxfId="2010" priority="1323" operator="greaterThanOrEqual">
      <formula>E62</formula>
    </cfRule>
  </conditionalFormatting>
  <conditionalFormatting sqref="G62">
    <cfRule type="cellIs" dxfId="2009" priority="1324" operator="equal">
      <formula>"Introducir resultado"</formula>
    </cfRule>
    <cfRule type="cellIs" dxfId="2008" priority="1325" operator="equal">
      <formula>"Meta Conseguida"</formula>
    </cfRule>
    <cfRule type="cellIs" dxfId="2007" priority="1326" operator="equal">
      <formula>"Meta non Conseguida"</formula>
    </cfRule>
  </conditionalFormatting>
  <conditionalFormatting sqref="F63">
    <cfRule type="cellIs" dxfId="2006" priority="1315" operator="equal">
      <formula>0</formula>
    </cfRule>
    <cfRule type="cellIs" dxfId="2005" priority="1316" operator="lessThan">
      <formula>E63</formula>
    </cfRule>
    <cfRule type="cellIs" dxfId="2004" priority="1317" operator="greaterThanOrEqual">
      <formula>E63</formula>
    </cfRule>
  </conditionalFormatting>
  <conditionalFormatting sqref="G63">
    <cfRule type="cellIs" dxfId="2003" priority="1318" operator="equal">
      <formula>"Introducir resultado"</formula>
    </cfRule>
    <cfRule type="cellIs" dxfId="2002" priority="1319" operator="equal">
      <formula>"Meta Conseguida"</formula>
    </cfRule>
    <cfRule type="cellIs" dxfId="2001" priority="1320" operator="equal">
      <formula>"Meta non Conseguida"</formula>
    </cfRule>
  </conditionalFormatting>
  <conditionalFormatting sqref="J67">
    <cfRule type="cellIs" dxfId="2000" priority="825" operator="equal">
      <formula>0</formula>
    </cfRule>
    <cfRule type="cellIs" dxfId="1999" priority="826" operator="lessThan">
      <formula>I67</formula>
    </cfRule>
    <cfRule type="cellIs" dxfId="1998" priority="827" operator="greaterThanOrEqual">
      <formula>I67</formula>
    </cfRule>
  </conditionalFormatting>
  <conditionalFormatting sqref="J69">
    <cfRule type="cellIs" dxfId="1997" priority="819" operator="equal">
      <formula>0</formula>
    </cfRule>
    <cfRule type="cellIs" dxfId="1996" priority="820" operator="lessThan">
      <formula>I69</formula>
    </cfRule>
    <cfRule type="cellIs" dxfId="1995" priority="821" operator="greaterThanOrEqual">
      <formula>I69</formula>
    </cfRule>
  </conditionalFormatting>
  <conditionalFormatting sqref="G83">
    <cfRule type="cellIs" dxfId="1994" priority="1312" operator="equal">
      <formula>"Introducir resultado"</formula>
    </cfRule>
    <cfRule type="cellIs" dxfId="1993" priority="1313" operator="equal">
      <formula>"Meta Conseguida"</formula>
    </cfRule>
    <cfRule type="cellIs" dxfId="1992" priority="1314" operator="equal">
      <formula>"Meta non Conseguida"</formula>
    </cfRule>
  </conditionalFormatting>
  <conditionalFormatting sqref="G82">
    <cfRule type="cellIs" dxfId="1991" priority="1309" operator="equal">
      <formula>"Meta Totalmente Alcanzada"</formula>
    </cfRule>
    <cfRule type="cellIs" dxfId="1990" priority="1310" operator="equal">
      <formula>"Meta Parcialmente Alcanzada"</formula>
    </cfRule>
    <cfRule type="cellIs" dxfId="1989" priority="1311" operator="equal">
      <formula>"Ningunha Meta Alcanzada"</formula>
    </cfRule>
  </conditionalFormatting>
  <conditionalFormatting sqref="F82">
    <cfRule type="cellIs" dxfId="1988" priority="1306" operator="equal">
      <formula>0</formula>
    </cfRule>
    <cfRule type="cellIs" dxfId="1987" priority="1307" operator="lessThan">
      <formula>$E82</formula>
    </cfRule>
    <cfRule type="cellIs" dxfId="1986" priority="1308" operator="greaterThanOrEqual">
      <formula>$E82</formula>
    </cfRule>
  </conditionalFormatting>
  <conditionalFormatting sqref="G84:G86">
    <cfRule type="cellIs" dxfId="1985" priority="1303" operator="equal">
      <formula>"Introducir resultado"</formula>
    </cfRule>
    <cfRule type="cellIs" dxfId="1984" priority="1304" operator="equal">
      <formula>"Meta Conseguida"</formula>
    </cfRule>
    <cfRule type="cellIs" dxfId="1983" priority="1305" operator="equal">
      <formula>"Meta non Conseguida"</formula>
    </cfRule>
  </conditionalFormatting>
  <conditionalFormatting sqref="F27">
    <cfRule type="cellIs" dxfId="1982" priority="1285" operator="equal">
      <formula>0</formula>
    </cfRule>
    <cfRule type="cellIs" dxfId="1981" priority="1286" operator="lessThan">
      <formula>$E27</formula>
    </cfRule>
    <cfRule type="cellIs" dxfId="1980" priority="1287" operator="greaterThanOrEqual">
      <formula>$E27</formula>
    </cfRule>
  </conditionalFormatting>
  <conditionalFormatting sqref="F28">
    <cfRule type="cellIs" dxfId="1979" priority="1282" operator="equal">
      <formula>0</formula>
    </cfRule>
    <cfRule type="cellIs" dxfId="1978" priority="1283" operator="lessThan">
      <formula>$E28</formula>
    </cfRule>
    <cfRule type="cellIs" dxfId="1977" priority="1284" operator="greaterThanOrEqual">
      <formula>$E28</formula>
    </cfRule>
  </conditionalFormatting>
  <conditionalFormatting sqref="F29">
    <cfRule type="cellIs" dxfId="1976" priority="1279" operator="equal">
      <formula>0</formula>
    </cfRule>
    <cfRule type="cellIs" dxfId="1975" priority="1280" operator="lessThan">
      <formula>$E29</formula>
    </cfRule>
    <cfRule type="cellIs" dxfId="1974" priority="1281" operator="greaterThanOrEqual">
      <formula>$E29</formula>
    </cfRule>
  </conditionalFormatting>
  <conditionalFormatting sqref="F30">
    <cfRule type="cellIs" dxfId="1973" priority="1276" operator="equal">
      <formula>0</formula>
    </cfRule>
    <cfRule type="cellIs" dxfId="1972" priority="1277" operator="lessThan">
      <formula>$E30</formula>
    </cfRule>
    <cfRule type="cellIs" dxfId="1971" priority="1278" operator="greaterThanOrEqual">
      <formula>$E30</formula>
    </cfRule>
  </conditionalFormatting>
  <conditionalFormatting sqref="F24">
    <cfRule type="cellIs" dxfId="1970" priority="1300" operator="equal">
      <formula>0</formula>
    </cfRule>
    <cfRule type="cellIs" dxfId="1969" priority="1301" operator="greaterThanOrEqual">
      <formula>E24</formula>
    </cfRule>
    <cfRule type="cellIs" dxfId="1968" priority="1302" operator="lessThan">
      <formula>E24</formula>
    </cfRule>
  </conditionalFormatting>
  <conditionalFormatting sqref="G24">
    <cfRule type="cellIs" dxfId="1967" priority="1297" operator="equal">
      <formula>"Meta Totalmente Alcanzada"</formula>
    </cfRule>
    <cfRule type="cellIs" dxfId="1966" priority="1298" operator="equal">
      <formula>"Meta Parcialmente Alcanzada"</formula>
    </cfRule>
    <cfRule type="cellIs" dxfId="1965" priority="1299" operator="equal">
      <formula>"Ningunha Meta Alcanzada"</formula>
    </cfRule>
  </conditionalFormatting>
  <conditionalFormatting sqref="G26">
    <cfRule type="cellIs" dxfId="1964" priority="1294" operator="equal">
      <formula>"Introducir resultado"</formula>
    </cfRule>
    <cfRule type="cellIs" dxfId="1963" priority="1295" operator="equal">
      <formula>"Meta Conseguida"</formula>
    </cfRule>
    <cfRule type="cellIs" dxfId="1962" priority="1296" operator="equal">
      <formula>"Meta non Conseguida"</formula>
    </cfRule>
  </conditionalFormatting>
  <conditionalFormatting sqref="F26">
    <cfRule type="cellIs" dxfId="1961" priority="1291" operator="equal">
      <formula>0</formula>
    </cfRule>
    <cfRule type="cellIs" dxfId="1960" priority="1292" operator="lessThanOrEqual">
      <formula>E26</formula>
    </cfRule>
    <cfRule type="cellIs" dxfId="1959" priority="1293" operator="greaterThan">
      <formula>E26</formula>
    </cfRule>
  </conditionalFormatting>
  <conditionalFormatting sqref="F25">
    <cfRule type="cellIs" dxfId="1958" priority="1288" operator="equal">
      <formula>0</formula>
    </cfRule>
    <cfRule type="cellIs" dxfId="1957" priority="1289" operator="lessThan">
      <formula>E25</formula>
    </cfRule>
    <cfRule type="cellIs" dxfId="1956" priority="1290" operator="greaterThanOrEqual">
      <formula>E25</formula>
    </cfRule>
  </conditionalFormatting>
  <conditionalFormatting sqref="F92">
    <cfRule type="cellIs" dxfId="1955" priority="1273" operator="equal">
      <formula>0</formula>
    </cfRule>
    <cfRule type="cellIs" dxfId="1954" priority="1274" operator="lessThan">
      <formula>E92</formula>
    </cfRule>
    <cfRule type="cellIs" dxfId="1953" priority="1275" operator="greaterThanOrEqual">
      <formula>E92</formula>
    </cfRule>
  </conditionalFormatting>
  <conditionalFormatting sqref="G92">
    <cfRule type="cellIs" dxfId="1952" priority="1270" operator="equal">
      <formula>"Meta Totalmente Alcanzada"</formula>
    </cfRule>
    <cfRule type="cellIs" dxfId="1951" priority="1271" operator="equal">
      <formula>"Meta Parcialmente Alcanzada"</formula>
    </cfRule>
    <cfRule type="cellIs" dxfId="1950" priority="1272" operator="equal">
      <formula>"Ningunha Meta Alcanzada"</formula>
    </cfRule>
  </conditionalFormatting>
  <conditionalFormatting sqref="F56:F58">
    <cfRule type="cellIs" dxfId="1949" priority="1213" operator="equal">
      <formula>0</formula>
    </cfRule>
    <cfRule type="cellIs" dxfId="1948" priority="1214" operator="lessThan">
      <formula>E56</formula>
    </cfRule>
    <cfRule type="cellIs" dxfId="1947" priority="1215" operator="greaterThanOrEqual">
      <formula>E56</formula>
    </cfRule>
  </conditionalFormatting>
  <conditionalFormatting sqref="F66">
    <cfRule type="cellIs" dxfId="1946" priority="1210" operator="equal">
      <formula>0</formula>
    </cfRule>
    <cfRule type="cellIs" dxfId="1945" priority="1211" operator="lessThan">
      <formula>E66</formula>
    </cfRule>
    <cfRule type="cellIs" dxfId="1944" priority="1212" operator="greaterThanOrEqual">
      <formula>E66</formula>
    </cfRule>
  </conditionalFormatting>
  <conditionalFormatting sqref="F67">
    <cfRule type="cellIs" dxfId="1943" priority="1207" operator="equal">
      <formula>0</formula>
    </cfRule>
    <cfRule type="cellIs" dxfId="1942" priority="1208" operator="lessThan">
      <formula>E67</formula>
    </cfRule>
    <cfRule type="cellIs" dxfId="1941" priority="1209" operator="greaterThanOrEqual">
      <formula>E67</formula>
    </cfRule>
  </conditionalFormatting>
  <conditionalFormatting sqref="F68">
    <cfRule type="cellIs" dxfId="1940" priority="1204" operator="equal">
      <formula>0</formula>
    </cfRule>
    <cfRule type="cellIs" dxfId="1939" priority="1205" operator="lessThan">
      <formula>E68</formula>
    </cfRule>
    <cfRule type="cellIs" dxfId="1938" priority="1206" operator="greaterThanOrEqual">
      <formula>E68</formula>
    </cfRule>
  </conditionalFormatting>
  <conditionalFormatting sqref="F69">
    <cfRule type="cellIs" dxfId="1937" priority="1201" operator="equal">
      <formula>0</formula>
    </cfRule>
    <cfRule type="cellIs" dxfId="1936" priority="1202" operator="lessThan">
      <formula>E69</formula>
    </cfRule>
    <cfRule type="cellIs" dxfId="1935" priority="1203" operator="greaterThanOrEqual">
      <formula>E69</formula>
    </cfRule>
  </conditionalFormatting>
  <conditionalFormatting sqref="F83">
    <cfRule type="cellIs" dxfId="1934" priority="1198" operator="equal">
      <formula>0</formula>
    </cfRule>
    <cfRule type="cellIs" dxfId="1933" priority="1199" operator="lessThan">
      <formula>E83</formula>
    </cfRule>
    <cfRule type="cellIs" dxfId="1932" priority="1200" operator="greaterThanOrEqual">
      <formula>E83</formula>
    </cfRule>
  </conditionalFormatting>
  <conditionalFormatting sqref="F84">
    <cfRule type="cellIs" dxfId="1931" priority="1195" operator="equal">
      <formula>0</formula>
    </cfRule>
    <cfRule type="cellIs" dxfId="1930" priority="1196" operator="lessThan">
      <formula>E84</formula>
    </cfRule>
    <cfRule type="cellIs" dxfId="1929" priority="1197" operator="greaterThanOrEqual">
      <formula>E84</formula>
    </cfRule>
  </conditionalFormatting>
  <conditionalFormatting sqref="F85">
    <cfRule type="cellIs" dxfId="1928" priority="1192" operator="equal">
      <formula>0</formula>
    </cfRule>
    <cfRule type="cellIs" dxfId="1927" priority="1193" operator="lessThan">
      <formula>E85</formula>
    </cfRule>
    <cfRule type="cellIs" dxfId="1926" priority="1194" operator="greaterThanOrEqual">
      <formula>E85</formula>
    </cfRule>
  </conditionalFormatting>
  <conditionalFormatting sqref="F86">
    <cfRule type="cellIs" dxfId="1925" priority="1189" operator="equal">
      <formula>0</formula>
    </cfRule>
    <cfRule type="cellIs" dxfId="1924" priority="1190" operator="lessThan">
      <formula>E86</formula>
    </cfRule>
    <cfRule type="cellIs" dxfId="1923" priority="1191" operator="greaterThanOrEqual">
      <formula>E86</formula>
    </cfRule>
  </conditionalFormatting>
  <conditionalFormatting sqref="F61">
    <cfRule type="cellIs" dxfId="1922" priority="1183" operator="equal">
      <formula>0</formula>
    </cfRule>
    <cfRule type="cellIs" dxfId="1921" priority="1184" operator="lessThan">
      <formula>E61</formula>
    </cfRule>
    <cfRule type="cellIs" dxfId="1920" priority="1185" operator="greaterThanOrEqual">
      <formula>E61</formula>
    </cfRule>
  </conditionalFormatting>
  <conditionalFormatting sqref="G61">
    <cfRule type="cellIs" dxfId="1919" priority="1186" operator="equal">
      <formula>"Introducir resultado"</formula>
    </cfRule>
    <cfRule type="cellIs" dxfId="1918" priority="1187" operator="equal">
      <formula>"Meta Conseguida"</formula>
    </cfRule>
    <cfRule type="cellIs" dxfId="1917" priority="1188" operator="equal">
      <formula>"Meta non Conseguida"</formula>
    </cfRule>
  </conditionalFormatting>
  <conditionalFormatting sqref="G35">
    <cfRule type="cellIs" dxfId="1916" priority="1152" operator="equal">
      <formula>"Introducir resultado"</formula>
    </cfRule>
    <cfRule type="cellIs" dxfId="1915" priority="1153" operator="equal">
      <formula>"Meta Conseguida"</formula>
    </cfRule>
    <cfRule type="cellIs" dxfId="1914" priority="1154" operator="equal">
      <formula>"Meta non Conseguida"</formula>
    </cfRule>
  </conditionalFormatting>
  <conditionalFormatting sqref="G25">
    <cfRule type="cellIs" dxfId="1913" priority="1149" operator="equal">
      <formula>"Introducir resultado"</formula>
    </cfRule>
    <cfRule type="cellIs" dxfId="1912" priority="1150" operator="equal">
      <formula>"Meta Conseguida"</formula>
    </cfRule>
    <cfRule type="cellIs" dxfId="1911" priority="1151" operator="equal">
      <formula>"Meta non Conseguida"</formula>
    </cfRule>
  </conditionalFormatting>
  <conditionalFormatting sqref="G27:G30">
    <cfRule type="cellIs" dxfId="1910" priority="1146" operator="equal">
      <formula>"Introducir resultado"</formula>
    </cfRule>
    <cfRule type="cellIs" dxfId="1909" priority="1147" operator="equal">
      <formula>"Meta Conseguida"</formula>
    </cfRule>
    <cfRule type="cellIs" dxfId="1908" priority="1148" operator="equal">
      <formula>"Meta non Conseguida"</formula>
    </cfRule>
  </conditionalFormatting>
  <conditionalFormatting sqref="G32">
    <cfRule type="cellIs" dxfId="1907" priority="1143" operator="equal">
      <formula>"Introducir resultado"</formula>
    </cfRule>
    <cfRule type="cellIs" dxfId="1906" priority="1144" operator="equal">
      <formula>"Meta Conseguida"</formula>
    </cfRule>
    <cfRule type="cellIs" dxfId="1905" priority="1145" operator="equal">
      <formula>"Meta non Conseguida"</formula>
    </cfRule>
  </conditionalFormatting>
  <conditionalFormatting sqref="G53">
    <cfRule type="cellIs" dxfId="1904" priority="1140" operator="equal">
      <formula>"Introducir resultado"</formula>
    </cfRule>
    <cfRule type="cellIs" dxfId="1903" priority="1141" operator="equal">
      <formula>"Meta Conseguida"</formula>
    </cfRule>
    <cfRule type="cellIs" dxfId="1902" priority="1142" operator="equal">
      <formula>"Meta non Conseguida"</formula>
    </cfRule>
  </conditionalFormatting>
  <conditionalFormatting sqref="G64">
    <cfRule type="cellIs" dxfId="1901" priority="1137" operator="equal">
      <formula>"Introducir resultado"</formula>
    </cfRule>
    <cfRule type="cellIs" dxfId="1900" priority="1138" operator="equal">
      <formula>"Meta Conseguida"</formula>
    </cfRule>
    <cfRule type="cellIs" dxfId="1899" priority="1139" operator="equal">
      <formula>"Meta non Conseguida"</formula>
    </cfRule>
  </conditionalFormatting>
  <conditionalFormatting sqref="G70">
    <cfRule type="cellIs" dxfId="1898" priority="1134" operator="equal">
      <formula>"Introducir resultado"</formula>
    </cfRule>
    <cfRule type="cellIs" dxfId="1897" priority="1135" operator="equal">
      <formula>"Indicador Completado"</formula>
    </cfRule>
    <cfRule type="cellIs" dxfId="1896" priority="1136" operator="equal">
      <formula>"Meta no Conseguida"</formula>
    </cfRule>
  </conditionalFormatting>
  <conditionalFormatting sqref="G72">
    <cfRule type="cellIs" dxfId="1895" priority="1131" operator="equal">
      <formula>"Introducir resultado"</formula>
    </cfRule>
    <cfRule type="cellIs" dxfId="1894" priority="1132" operator="equal">
      <formula>"Indicador Completado"</formula>
    </cfRule>
    <cfRule type="cellIs" dxfId="1893" priority="1133" operator="equal">
      <formula>"Meta no Conseguida"</formula>
    </cfRule>
  </conditionalFormatting>
  <conditionalFormatting sqref="G71">
    <cfRule type="cellIs" dxfId="1892" priority="1128" operator="equal">
      <formula>"Introducir resultado"</formula>
    </cfRule>
    <cfRule type="cellIs" dxfId="1891" priority="1129" operator="equal">
      <formula>"Meta Conseguida"</formula>
    </cfRule>
    <cfRule type="cellIs" dxfId="1890" priority="1130" operator="equal">
      <formula>"Meta non Conseguida"</formula>
    </cfRule>
  </conditionalFormatting>
  <conditionalFormatting sqref="G73">
    <cfRule type="cellIs" dxfId="1889" priority="1125" operator="equal">
      <formula>"Introducir resultado"</formula>
    </cfRule>
    <cfRule type="cellIs" dxfId="1888" priority="1126" operator="equal">
      <formula>"Meta Conseguida"</formula>
    </cfRule>
    <cfRule type="cellIs" dxfId="1887" priority="1127" operator="equal">
      <formula>"Meta non Conseguida"</formula>
    </cfRule>
  </conditionalFormatting>
  <conditionalFormatting sqref="G74">
    <cfRule type="cellIs" dxfId="1886" priority="1122" operator="equal">
      <formula>"Introducir resultado"</formula>
    </cfRule>
    <cfRule type="cellIs" dxfId="1885" priority="1123" operator="equal">
      <formula>"Meta Conseguida"</formula>
    </cfRule>
    <cfRule type="cellIs" dxfId="1884" priority="1124" operator="equal">
      <formula>"Meta non Conseguida"</formula>
    </cfRule>
  </conditionalFormatting>
  <conditionalFormatting sqref="G80">
    <cfRule type="cellIs" dxfId="1883" priority="1119" operator="equal">
      <formula>"Introducir resultado"</formula>
    </cfRule>
    <cfRule type="cellIs" dxfId="1882" priority="1120" operator="equal">
      <formula>"Meta Conseguida"</formula>
    </cfRule>
    <cfRule type="cellIs" dxfId="1881" priority="1121" operator="equal">
      <formula>"Meta non Conseguida"</formula>
    </cfRule>
  </conditionalFormatting>
  <conditionalFormatting sqref="G81">
    <cfRule type="cellIs" dxfId="1880" priority="1116" operator="equal">
      <formula>"Introducir resultado"</formula>
    </cfRule>
    <cfRule type="cellIs" dxfId="1879" priority="1117" operator="equal">
      <formula>"Meta Conseguida"</formula>
    </cfRule>
    <cfRule type="cellIs" dxfId="1878" priority="1118" operator="equal">
      <formula>"Meta non Conseguida"</formula>
    </cfRule>
  </conditionalFormatting>
  <conditionalFormatting sqref="F80">
    <cfRule type="cellIs" dxfId="1877" priority="1113" operator="equal">
      <formula>0</formula>
    </cfRule>
    <cfRule type="cellIs" dxfId="1876" priority="1114" operator="lessThan">
      <formula>E80</formula>
    </cfRule>
    <cfRule type="cellIs" dxfId="1875" priority="1115" operator="greaterThanOrEqual">
      <formula>E80</formula>
    </cfRule>
  </conditionalFormatting>
  <conditionalFormatting sqref="F71">
    <cfRule type="cellIs" dxfId="1874" priority="1110" operator="equal">
      <formula>0</formula>
    </cfRule>
    <cfRule type="cellIs" dxfId="1873" priority="1111" operator="lessThan">
      <formula>E71</formula>
    </cfRule>
    <cfRule type="cellIs" dxfId="1872" priority="1112" operator="greaterThanOrEqual">
      <formula>E71</formula>
    </cfRule>
  </conditionalFormatting>
  <conditionalFormatting sqref="F74">
    <cfRule type="cellIs" dxfId="1871" priority="1104" operator="equal">
      <formula>0</formula>
    </cfRule>
    <cfRule type="cellIs" dxfId="1870" priority="1105" operator="lessThan">
      <formula>E74</formula>
    </cfRule>
    <cfRule type="cellIs" dxfId="1869" priority="1106" operator="greaterThanOrEqual">
      <formula>E74</formula>
    </cfRule>
  </conditionalFormatting>
  <conditionalFormatting sqref="F81">
    <cfRule type="cellIs" dxfId="1868" priority="1101" operator="equal">
      <formula>0</formula>
    </cfRule>
    <cfRule type="cellIs" dxfId="1867" priority="1102" operator="lessThan">
      <formula>E81</formula>
    </cfRule>
    <cfRule type="cellIs" dxfId="1866" priority="1103" operator="greaterThanOrEqual">
      <formula>E81</formula>
    </cfRule>
  </conditionalFormatting>
  <conditionalFormatting sqref="G87:G88">
    <cfRule type="cellIs" dxfId="1865" priority="1098" operator="equal">
      <formula>"Introducir resultado"</formula>
    </cfRule>
    <cfRule type="cellIs" dxfId="1864" priority="1099" operator="equal">
      <formula>"Indicador Completado"</formula>
    </cfRule>
    <cfRule type="cellIs" dxfId="1863" priority="1100" operator="equal">
      <formula>"Meta no Conseguida"</formula>
    </cfRule>
  </conditionalFormatting>
  <conditionalFormatting sqref="F93:F102">
    <cfRule type="cellIs" dxfId="1862" priority="1095" operator="equal">
      <formula>0</formula>
    </cfRule>
    <cfRule type="cellIs" dxfId="1861" priority="1096" operator="lessThan">
      <formula>E93</formula>
    </cfRule>
    <cfRule type="cellIs" dxfId="1860" priority="1097" operator="greaterThanOrEqual">
      <formula>E93</formula>
    </cfRule>
  </conditionalFormatting>
  <conditionalFormatting sqref="G93:G102">
    <cfRule type="cellIs" dxfId="1859" priority="1092" operator="equal">
      <formula>"Introducir resultado"</formula>
    </cfRule>
    <cfRule type="cellIs" dxfId="1858" priority="1093" operator="equal">
      <formula>"Meta Conseguida"</formula>
    </cfRule>
    <cfRule type="cellIs" dxfId="1857" priority="1094" operator="equal">
      <formula>"Meta non Conseguida"</formula>
    </cfRule>
  </conditionalFormatting>
  <conditionalFormatting sqref="K33">
    <cfRule type="cellIs" dxfId="1856" priority="1089" operator="equal">
      <formula>"Introducir resultado"</formula>
    </cfRule>
    <cfRule type="cellIs" dxfId="1855" priority="1090" operator="equal">
      <formula>"Meta Conseguida"</formula>
    </cfRule>
    <cfRule type="cellIs" dxfId="1854" priority="1091" operator="equal">
      <formula>"Meta non Conseguida"</formula>
    </cfRule>
  </conditionalFormatting>
  <conditionalFormatting sqref="K55">
    <cfRule type="cellIs" dxfId="1853" priority="1065" operator="equal">
      <formula>"Introducir resultado"</formula>
    </cfRule>
    <cfRule type="cellIs" dxfId="1852" priority="1066" operator="equal">
      <formula>"Meta Conseguida"</formula>
    </cfRule>
    <cfRule type="cellIs" dxfId="1851" priority="1067" operator="equal">
      <formula>"Meta non Conseguida"</formula>
    </cfRule>
  </conditionalFormatting>
  <conditionalFormatting sqref="K66">
    <cfRule type="cellIs" dxfId="1850" priority="1050" operator="equal">
      <formula>"Introducir resultado"</formula>
    </cfRule>
    <cfRule type="cellIs" dxfId="1849" priority="1051" operator="equal">
      <formula>"Meta Conseguida"</formula>
    </cfRule>
    <cfRule type="cellIs" dxfId="1848" priority="1052" operator="equal">
      <formula>"Meta non Conseguida"</formula>
    </cfRule>
  </conditionalFormatting>
  <conditionalFormatting sqref="J52">
    <cfRule type="cellIs" dxfId="1847" priority="1017" operator="equal">
      <formula>0</formula>
    </cfRule>
    <cfRule type="cellIs" dxfId="1846" priority="1018" operator="lessThanOrEqual">
      <formula>I52</formula>
    </cfRule>
    <cfRule type="cellIs" dxfId="1845" priority="1019" operator="greaterThan">
      <formula>I52</formula>
    </cfRule>
  </conditionalFormatting>
  <conditionalFormatting sqref="J64">
    <cfRule type="cellIs" dxfId="1844" priority="1011" operator="equal">
      <formula>0</formula>
    </cfRule>
    <cfRule type="cellIs" dxfId="1843" priority="1012" operator="lessThan">
      <formula>I64</formula>
    </cfRule>
    <cfRule type="cellIs" dxfId="1842" priority="1013" operator="greaterThanOrEqual">
      <formula>I64</formula>
    </cfRule>
  </conditionalFormatting>
  <conditionalFormatting sqref="K48:K49">
    <cfRule type="cellIs" dxfId="1841" priority="1086" operator="equal">
      <formula>"Introducir resultado"</formula>
    </cfRule>
    <cfRule type="cellIs" dxfId="1840" priority="1087" operator="equal">
      <formula>"Meta Conseguida"</formula>
    </cfRule>
    <cfRule type="cellIs" dxfId="1839" priority="1088" operator="equal">
      <formula>"Meta non Conseguida"</formula>
    </cfRule>
  </conditionalFormatting>
  <conditionalFormatting sqref="K38">
    <cfRule type="cellIs" dxfId="1838" priority="1083" operator="equal">
      <formula>"Introducir resultado"</formula>
    </cfRule>
    <cfRule type="cellIs" dxfId="1837" priority="1084" operator="equal">
      <formula>"Meta Conseguida"</formula>
    </cfRule>
    <cfRule type="cellIs" dxfId="1836" priority="1085" operator="equal">
      <formula>"Meta non Conseguida"</formula>
    </cfRule>
  </conditionalFormatting>
  <conditionalFormatting sqref="J37">
    <cfRule type="cellIs" dxfId="1835" priority="1080" operator="equal">
      <formula>0</formula>
    </cfRule>
    <cfRule type="cellIs" dxfId="1834" priority="1081" operator="lessThan">
      <formula>$E37</formula>
    </cfRule>
    <cfRule type="cellIs" dxfId="1833" priority="1082" operator="greaterThanOrEqual">
      <formula>$E37</formula>
    </cfRule>
  </conditionalFormatting>
  <conditionalFormatting sqref="K47">
    <cfRule type="cellIs" dxfId="1832" priority="1077" operator="equal">
      <formula>"Introducir resultado"</formula>
    </cfRule>
    <cfRule type="cellIs" dxfId="1831" priority="1078" operator="equal">
      <formula>"Meta Conseguida"</formula>
    </cfRule>
    <cfRule type="cellIs" dxfId="1830" priority="1079" operator="equal">
      <formula>"Meta noN Conseguida"</formula>
    </cfRule>
  </conditionalFormatting>
  <conditionalFormatting sqref="J46">
    <cfRule type="cellIs" dxfId="1829" priority="1074" operator="equal">
      <formula>0</formula>
    </cfRule>
    <cfRule type="cellIs" dxfId="1828" priority="1075" operator="lessThan">
      <formula>I46</formula>
    </cfRule>
    <cfRule type="cellIs" dxfId="1827" priority="1076" operator="greaterThanOrEqual">
      <formula>I46</formula>
    </cfRule>
  </conditionalFormatting>
  <conditionalFormatting sqref="J47:J49">
    <cfRule type="cellIs" dxfId="1826" priority="1071" operator="equal">
      <formula>0</formula>
    </cfRule>
    <cfRule type="cellIs" dxfId="1825" priority="1072" operator="lessThan">
      <formula>I47</formula>
    </cfRule>
    <cfRule type="cellIs" dxfId="1824" priority="1073" operator="greaterThanOrEqual">
      <formula>I47</formula>
    </cfRule>
  </conditionalFormatting>
  <conditionalFormatting sqref="K57:K58">
    <cfRule type="cellIs" dxfId="1823" priority="1068" operator="equal">
      <formula>"Introducir resultado"</formula>
    </cfRule>
    <cfRule type="cellIs" dxfId="1822" priority="1069" operator="equal">
      <formula>"Meta Conseguida"</formula>
    </cfRule>
    <cfRule type="cellIs" dxfId="1821" priority="1070" operator="equal">
      <formula>"Meta non Conseguida"</formula>
    </cfRule>
  </conditionalFormatting>
  <conditionalFormatting sqref="J54">
    <cfRule type="cellIs" dxfId="1820" priority="1062" operator="equal">
      <formula>0</formula>
    </cfRule>
    <cfRule type="cellIs" dxfId="1819" priority="1063" operator="lessThan">
      <formula>$E54</formula>
    </cfRule>
    <cfRule type="cellIs" dxfId="1818" priority="1064" operator="greaterThanOrEqual">
      <formula>$E54</formula>
    </cfRule>
  </conditionalFormatting>
  <conditionalFormatting sqref="K60">
    <cfRule type="cellIs" dxfId="1817" priority="1059" operator="equal">
      <formula>"Introducir resultado"</formula>
    </cfRule>
    <cfRule type="cellIs" dxfId="1816" priority="1060" operator="equal">
      <formula>"Meta Conseguida"</formula>
    </cfRule>
    <cfRule type="cellIs" dxfId="1815" priority="1061" operator="equal">
      <formula>"Meta non Conseguida"</formula>
    </cfRule>
  </conditionalFormatting>
  <conditionalFormatting sqref="K59">
    <cfRule type="cellIs" dxfId="1814" priority="1056" operator="equal">
      <formula>"Meta Totalmente Alcanzada"</formula>
    </cfRule>
    <cfRule type="cellIs" dxfId="1813" priority="1057" operator="equal">
      <formula>"Meta Parcialmente Alcanzada"</formula>
    </cfRule>
    <cfRule type="cellIs" dxfId="1812" priority="1058" operator="equal">
      <formula>"Ningunha Meta Alcanzada"</formula>
    </cfRule>
  </conditionalFormatting>
  <conditionalFormatting sqref="J59">
    <cfRule type="cellIs" dxfId="1811" priority="1053" operator="equal">
      <formula>0</formula>
    </cfRule>
    <cfRule type="cellIs" dxfId="1810" priority="1054" operator="lessThan">
      <formula>I59</formula>
    </cfRule>
    <cfRule type="cellIs" dxfId="1809" priority="1055" operator="greaterThanOrEqual">
      <formula>I59</formula>
    </cfRule>
  </conditionalFormatting>
  <conditionalFormatting sqref="K65">
    <cfRule type="cellIs" dxfId="1808" priority="1047" operator="equal">
      <formula>"Meta Totalmente Alcanzada"</formula>
    </cfRule>
    <cfRule type="cellIs" dxfId="1807" priority="1048" operator="equal">
      <formula>"Meta Parcialmente Alcanzada"</formula>
    </cfRule>
    <cfRule type="cellIs" dxfId="1806" priority="1049" operator="equal">
      <formula>"Ningunha Meta Alcanzada"</formula>
    </cfRule>
  </conditionalFormatting>
  <conditionalFormatting sqref="J65">
    <cfRule type="cellIs" dxfId="1805" priority="1044" operator="equal">
      <formula>0</formula>
    </cfRule>
    <cfRule type="cellIs" dxfId="1804" priority="1045" operator="lessThan">
      <formula>$E65</formula>
    </cfRule>
    <cfRule type="cellIs" dxfId="1803" priority="1046" operator="greaterThanOrEqual">
      <formula>$E65</formula>
    </cfRule>
  </conditionalFormatting>
  <conditionalFormatting sqref="K52">
    <cfRule type="cellIs" dxfId="1802" priority="1041" operator="equal">
      <formula>"Introducir resultado"</formula>
    </cfRule>
    <cfRule type="cellIs" dxfId="1801" priority="1042" operator="equal">
      <formula>"Meta Conseguida"</formula>
    </cfRule>
    <cfRule type="cellIs" dxfId="1800" priority="1043" operator="equal">
      <formula>"Meta non Conseguida"</formula>
    </cfRule>
  </conditionalFormatting>
  <conditionalFormatting sqref="K75">
    <cfRule type="cellIs" dxfId="1799" priority="1035" operator="equal">
      <formula>"Meta Totalmente Alcanzada"</formula>
    </cfRule>
    <cfRule type="cellIs" dxfId="1798" priority="1036" operator="equal">
      <formula>"Meta Parcialmente Alcanzada"</formula>
    </cfRule>
    <cfRule type="cellIs" dxfId="1797" priority="1037" operator="equal">
      <formula>"Ningunha Meta Alcanzada"</formula>
    </cfRule>
  </conditionalFormatting>
  <conditionalFormatting sqref="J75">
    <cfRule type="cellIs" dxfId="1796" priority="1032" operator="equal">
      <formula>0</formula>
    </cfRule>
    <cfRule type="cellIs" dxfId="1795" priority="1033" operator="lessThan">
      <formula>$E75</formula>
    </cfRule>
    <cfRule type="cellIs" dxfId="1794" priority="1034" operator="greaterThanOrEqual">
      <formula>$E75</formula>
    </cfRule>
  </conditionalFormatting>
  <conditionalFormatting sqref="K56">
    <cfRule type="cellIs" dxfId="1793" priority="1029" operator="equal">
      <formula>"Introducir resultado"</formula>
    </cfRule>
    <cfRule type="cellIs" dxfId="1792" priority="1030" operator="equal">
      <formula>"Meta Conseguida"</formula>
    </cfRule>
    <cfRule type="cellIs" dxfId="1791" priority="1031" operator="equal">
      <formula>"Meta non Conseguida"</formula>
    </cfRule>
  </conditionalFormatting>
  <conditionalFormatting sqref="K37">
    <cfRule type="cellIs" dxfId="1790" priority="1026" operator="equal">
      <formula>"Meta Totalmente Alcanzada"</formula>
    </cfRule>
    <cfRule type="cellIs" dxfId="1789" priority="1027" operator="equal">
      <formula>"Meta Parcialmente Alcanzada"</formula>
    </cfRule>
    <cfRule type="cellIs" dxfId="1788" priority="1028" operator="equal">
      <formula>"Ningunha Meta Alcanzada"</formula>
    </cfRule>
  </conditionalFormatting>
  <conditionalFormatting sqref="K46">
    <cfRule type="cellIs" dxfId="1787" priority="1023" operator="equal">
      <formula>"Meta Totalmente Alcanzada"</formula>
    </cfRule>
    <cfRule type="cellIs" dxfId="1786" priority="1024" operator="equal">
      <formula>"Meta Parcialmente Alcanzada"</formula>
    </cfRule>
    <cfRule type="cellIs" dxfId="1785" priority="1025" operator="equal">
      <formula>"Ningunha Meta Alcanzada"</formula>
    </cfRule>
  </conditionalFormatting>
  <conditionalFormatting sqref="K54">
    <cfRule type="cellIs" dxfId="1784" priority="1020" operator="equal">
      <formula>"Meta Totalmente Alcanzada"</formula>
    </cfRule>
    <cfRule type="cellIs" dxfId="1783" priority="1021" operator="equal">
      <formula>"Meta Parcialmente Alcanzada"</formula>
    </cfRule>
    <cfRule type="cellIs" dxfId="1782" priority="1022" operator="equal">
      <formula>"Ningunha Meta Alcanzada"</formula>
    </cfRule>
  </conditionalFormatting>
  <conditionalFormatting sqref="J55">
    <cfRule type="cellIs" dxfId="1781" priority="1008" operator="equal">
      <formula>0</formula>
    </cfRule>
    <cfRule type="cellIs" dxfId="1780" priority="1009" operator="lessThan">
      <formula>I55</formula>
    </cfRule>
    <cfRule type="cellIs" dxfId="1779" priority="1010" operator="greaterThanOrEqual">
      <formula>I55</formula>
    </cfRule>
  </conditionalFormatting>
  <conditionalFormatting sqref="J33">
    <cfRule type="cellIs" dxfId="1778" priority="1002" operator="equal">
      <formula>0</formula>
    </cfRule>
    <cfRule type="cellIs" dxfId="1777" priority="1003" operator="lessThan">
      <formula>I33</formula>
    </cfRule>
    <cfRule type="cellIs" dxfId="1776" priority="1004" operator="greaterThanOrEqual">
      <formula>I33</formula>
    </cfRule>
  </conditionalFormatting>
  <conditionalFormatting sqref="J32">
    <cfRule type="cellIs" dxfId="1775" priority="999" operator="equal">
      <formula>0</formula>
    </cfRule>
    <cfRule type="cellIs" dxfId="1774" priority="1000" operator="lessThan">
      <formula>I32</formula>
    </cfRule>
    <cfRule type="cellIs" dxfId="1773" priority="1001" operator="greaterThanOrEqual">
      <formula>I32</formula>
    </cfRule>
  </conditionalFormatting>
  <conditionalFormatting sqref="J35">
    <cfRule type="cellIs" dxfId="1772" priority="996" operator="equal">
      <formula>0</formula>
    </cfRule>
    <cfRule type="cellIs" dxfId="1771" priority="997" operator="lessThan">
      <formula>I35</formula>
    </cfRule>
    <cfRule type="cellIs" dxfId="1770" priority="998" operator="greaterThanOrEqual">
      <formula>I35</formula>
    </cfRule>
  </conditionalFormatting>
  <conditionalFormatting sqref="K36">
    <cfRule type="cellIs" dxfId="1769" priority="993" operator="equal">
      <formula>"Introducir resultado"</formula>
    </cfRule>
    <cfRule type="cellIs" dxfId="1768" priority="994" operator="equal">
      <formula>"Meta Conseguida"</formula>
    </cfRule>
    <cfRule type="cellIs" dxfId="1767" priority="995" operator="equal">
      <formula>"Meta non Conseguida"</formula>
    </cfRule>
  </conditionalFormatting>
  <conditionalFormatting sqref="J36">
    <cfRule type="cellIs" dxfId="1766" priority="990" operator="equal">
      <formula>0</formula>
    </cfRule>
    <cfRule type="cellIs" dxfId="1765" priority="991" operator="lessThan">
      <formula>I36</formula>
    </cfRule>
    <cfRule type="cellIs" dxfId="1764" priority="992" operator="greaterThanOrEqual">
      <formula>I36</formula>
    </cfRule>
  </conditionalFormatting>
  <conditionalFormatting sqref="J39">
    <cfRule type="cellIs" dxfId="1763" priority="984" operator="equal">
      <formula>0</formula>
    </cfRule>
    <cfRule type="cellIs" dxfId="1762" priority="985" operator="lessThan">
      <formula>I39</formula>
    </cfRule>
    <cfRule type="cellIs" dxfId="1761" priority="986" operator="greaterThanOrEqual">
      <formula>I39</formula>
    </cfRule>
  </conditionalFormatting>
  <conditionalFormatting sqref="K39">
    <cfRule type="cellIs" dxfId="1760" priority="987" operator="equal">
      <formula>"Introducir resultado"</formula>
    </cfRule>
    <cfRule type="cellIs" dxfId="1759" priority="988" operator="equal">
      <formula>"Meta Conseguida"</formula>
    </cfRule>
    <cfRule type="cellIs" dxfId="1758" priority="989" operator="equal">
      <formula>"Meta non Conseguida"</formula>
    </cfRule>
  </conditionalFormatting>
  <conditionalFormatting sqref="J40">
    <cfRule type="cellIs" dxfId="1757" priority="978" operator="equal">
      <formula>0</formula>
    </cfRule>
    <cfRule type="cellIs" dxfId="1756" priority="979" operator="lessThan">
      <formula>I40</formula>
    </cfRule>
    <cfRule type="cellIs" dxfId="1755" priority="980" operator="greaterThanOrEqual">
      <formula>I40</formula>
    </cfRule>
  </conditionalFormatting>
  <conditionalFormatting sqref="K40">
    <cfRule type="cellIs" dxfId="1754" priority="981" operator="equal">
      <formula>"Introducir resultado"</formula>
    </cfRule>
    <cfRule type="cellIs" dxfId="1753" priority="982" operator="equal">
      <formula>"Meta Conseguida"</formula>
    </cfRule>
    <cfRule type="cellIs" dxfId="1752" priority="983" operator="equal">
      <formula>"Meta non Conseguida"</formula>
    </cfRule>
  </conditionalFormatting>
  <conditionalFormatting sqref="K41">
    <cfRule type="cellIs" dxfId="1751" priority="975" operator="equal">
      <formula>"Introducir resultado"</formula>
    </cfRule>
    <cfRule type="cellIs" dxfId="1750" priority="976" operator="equal">
      <formula>"Indicador Completado"</formula>
    </cfRule>
    <cfRule type="cellIs" dxfId="1749" priority="977" operator="equal">
      <formula>"Meta no Conseguida"</formula>
    </cfRule>
  </conditionalFormatting>
  <conditionalFormatting sqref="J53">
    <cfRule type="cellIs" dxfId="1748" priority="972" operator="equal">
      <formula>0</formula>
    </cfRule>
    <cfRule type="cellIs" dxfId="1747" priority="973" operator="lessThanOrEqual">
      <formula>I53</formula>
    </cfRule>
    <cfRule type="cellIs" dxfId="1746" priority="974" operator="greaterThan">
      <formula>I53</formula>
    </cfRule>
  </conditionalFormatting>
  <conditionalFormatting sqref="K67:K69">
    <cfRule type="cellIs" dxfId="1745" priority="969" operator="equal">
      <formula>"Introducir resultado"</formula>
    </cfRule>
    <cfRule type="cellIs" dxfId="1744" priority="970" operator="equal">
      <formula>"Meta Conseguida"</formula>
    </cfRule>
    <cfRule type="cellIs" dxfId="1743" priority="971" operator="equal">
      <formula>"Meta non Conseguida"</formula>
    </cfRule>
  </conditionalFormatting>
  <conditionalFormatting sqref="K76">
    <cfRule type="cellIs" dxfId="1742" priority="966" operator="equal">
      <formula>"Introducir resultado"</formula>
    </cfRule>
    <cfRule type="cellIs" dxfId="1741" priority="967" operator="equal">
      <formula>"Meta Conseguida"</formula>
    </cfRule>
    <cfRule type="cellIs" dxfId="1740" priority="968" operator="equal">
      <formula>"Meta non Conseguida"</formula>
    </cfRule>
  </conditionalFormatting>
  <conditionalFormatting sqref="J76">
    <cfRule type="cellIs" dxfId="1739" priority="963" operator="equal">
      <formula>0</formula>
    </cfRule>
    <cfRule type="cellIs" dxfId="1738" priority="964" operator="lessThan">
      <formula>I76</formula>
    </cfRule>
    <cfRule type="cellIs" dxfId="1737" priority="965" operator="greaterThanOrEqual">
      <formula>I76</formula>
    </cfRule>
  </conditionalFormatting>
  <conditionalFormatting sqref="K77">
    <cfRule type="cellIs" dxfId="1736" priority="960" operator="equal">
      <formula>"Introducir resultado"</formula>
    </cfRule>
    <cfRule type="cellIs" dxfId="1735" priority="961" operator="equal">
      <formula>"Meta Conseguida"</formula>
    </cfRule>
    <cfRule type="cellIs" dxfId="1734" priority="962" operator="equal">
      <formula>"Meta non Conseguida"</formula>
    </cfRule>
  </conditionalFormatting>
  <conditionalFormatting sqref="J77">
    <cfRule type="cellIs" dxfId="1733" priority="957" operator="equal">
      <formula>0</formula>
    </cfRule>
    <cfRule type="cellIs" dxfId="1732" priority="958" operator="lessThan">
      <formula>I77</formula>
    </cfRule>
    <cfRule type="cellIs" dxfId="1731" priority="959" operator="greaterThanOrEqual">
      <formula>I77</formula>
    </cfRule>
  </conditionalFormatting>
  <conditionalFormatting sqref="K78">
    <cfRule type="cellIs" dxfId="1730" priority="954" operator="equal">
      <formula>"Introducir resultado"</formula>
    </cfRule>
    <cfRule type="cellIs" dxfId="1729" priority="955" operator="equal">
      <formula>"Meta Conseguida"</formula>
    </cfRule>
    <cfRule type="cellIs" dxfId="1728" priority="956" operator="equal">
      <formula>"Meta non Conseguida"</formula>
    </cfRule>
  </conditionalFormatting>
  <conditionalFormatting sqref="J78">
    <cfRule type="cellIs" dxfId="1727" priority="951" operator="equal">
      <formula>0</formula>
    </cfRule>
    <cfRule type="cellIs" dxfId="1726" priority="952" operator="lessThan">
      <formula>I78</formula>
    </cfRule>
    <cfRule type="cellIs" dxfId="1725" priority="953" operator="greaterThanOrEqual">
      <formula>I78</formula>
    </cfRule>
  </conditionalFormatting>
  <conditionalFormatting sqref="K79">
    <cfRule type="cellIs" dxfId="1724" priority="948" operator="equal">
      <formula>"Introducir resultado"</formula>
    </cfRule>
    <cfRule type="cellIs" dxfId="1723" priority="949" operator="equal">
      <formula>"Meta Conseguida"</formula>
    </cfRule>
    <cfRule type="cellIs" dxfId="1722" priority="950" operator="equal">
      <formula>"Meta non Conseguida"</formula>
    </cfRule>
  </conditionalFormatting>
  <conditionalFormatting sqref="J79">
    <cfRule type="cellIs" dxfId="1721" priority="945" operator="equal">
      <formula>0</formula>
    </cfRule>
    <cfRule type="cellIs" dxfId="1720" priority="946" operator="lessThan">
      <formula>I79</formula>
    </cfRule>
    <cfRule type="cellIs" dxfId="1719" priority="947" operator="greaterThanOrEqual">
      <formula>I79</formula>
    </cfRule>
  </conditionalFormatting>
  <conditionalFormatting sqref="K62">
    <cfRule type="cellIs" dxfId="1718" priority="942" operator="equal">
      <formula>"Introducir resultado"</formula>
    </cfRule>
    <cfRule type="cellIs" dxfId="1717" priority="943" operator="equal">
      <formula>"Meta Conseguida"</formula>
    </cfRule>
    <cfRule type="cellIs" dxfId="1716" priority="944" operator="equal">
      <formula>"Meta non Conseguida"</formula>
    </cfRule>
  </conditionalFormatting>
  <conditionalFormatting sqref="J63">
    <cfRule type="cellIs" dxfId="1715" priority="933" operator="equal">
      <formula>0</formula>
    </cfRule>
    <cfRule type="cellIs" dxfId="1714" priority="934" operator="lessThan">
      <formula>I63</formula>
    </cfRule>
    <cfRule type="cellIs" dxfId="1713" priority="935" operator="greaterThanOrEqual">
      <formula>I63</formula>
    </cfRule>
  </conditionalFormatting>
  <conditionalFormatting sqref="K63">
    <cfRule type="cellIs" dxfId="1712" priority="936" operator="equal">
      <formula>"Introducir resultado"</formula>
    </cfRule>
    <cfRule type="cellIs" dxfId="1711" priority="937" operator="equal">
      <formula>"Meta Conseguida"</formula>
    </cfRule>
    <cfRule type="cellIs" dxfId="1710" priority="938" operator="equal">
      <formula>"Meta non Conseguida"</formula>
    </cfRule>
  </conditionalFormatting>
  <conditionalFormatting sqref="K83">
    <cfRule type="cellIs" dxfId="1709" priority="930" operator="equal">
      <formula>"Introducir resultado"</formula>
    </cfRule>
    <cfRule type="cellIs" dxfId="1708" priority="931" operator="equal">
      <formula>"Meta Conseguida"</formula>
    </cfRule>
    <cfRule type="cellIs" dxfId="1707" priority="932" operator="equal">
      <formula>"Meta non Conseguida"</formula>
    </cfRule>
  </conditionalFormatting>
  <conditionalFormatting sqref="K82">
    <cfRule type="cellIs" dxfId="1706" priority="927" operator="equal">
      <formula>"Meta Totalmente Alcanzada"</formula>
    </cfRule>
    <cfRule type="cellIs" dxfId="1705" priority="928" operator="equal">
      <formula>"Meta Parcialmente Alcanzada"</formula>
    </cfRule>
    <cfRule type="cellIs" dxfId="1704" priority="929" operator="equal">
      <formula>"Ningunha Meta Alcanzada"</formula>
    </cfRule>
  </conditionalFormatting>
  <conditionalFormatting sqref="J82">
    <cfRule type="cellIs" dxfId="1703" priority="924" operator="equal">
      <formula>0</formula>
    </cfRule>
    <cfRule type="cellIs" dxfId="1702" priority="925" operator="lessThan">
      <formula>$E82</formula>
    </cfRule>
    <cfRule type="cellIs" dxfId="1701" priority="926" operator="greaterThanOrEqual">
      <formula>$E82</formula>
    </cfRule>
  </conditionalFormatting>
  <conditionalFormatting sqref="K84:K86">
    <cfRule type="cellIs" dxfId="1700" priority="921" operator="equal">
      <formula>"Introducir resultado"</formula>
    </cfRule>
    <cfRule type="cellIs" dxfId="1699" priority="922" operator="equal">
      <formula>"Meta Conseguida"</formula>
    </cfRule>
    <cfRule type="cellIs" dxfId="1698" priority="923" operator="equal">
      <formula>"Meta non Conseguida"</formula>
    </cfRule>
  </conditionalFormatting>
  <conditionalFormatting sqref="J27">
    <cfRule type="cellIs" dxfId="1697" priority="903" operator="equal">
      <formula>0</formula>
    </cfRule>
    <cfRule type="cellIs" dxfId="1696" priority="904" operator="lessThan">
      <formula>$E27</formula>
    </cfRule>
    <cfRule type="cellIs" dxfId="1695" priority="905" operator="greaterThanOrEqual">
      <formula>$E27</formula>
    </cfRule>
  </conditionalFormatting>
  <conditionalFormatting sqref="J28">
    <cfRule type="cellIs" dxfId="1694" priority="900" operator="equal">
      <formula>0</formula>
    </cfRule>
    <cfRule type="cellIs" dxfId="1693" priority="901" operator="lessThan">
      <formula>$E28</formula>
    </cfRule>
    <cfRule type="cellIs" dxfId="1692" priority="902" operator="greaterThanOrEqual">
      <formula>$E28</formula>
    </cfRule>
  </conditionalFormatting>
  <conditionalFormatting sqref="J29">
    <cfRule type="cellIs" dxfId="1691" priority="897" operator="equal">
      <formula>0</formula>
    </cfRule>
    <cfRule type="cellIs" dxfId="1690" priority="898" operator="lessThan">
      <formula>$E29</formula>
    </cfRule>
    <cfRule type="cellIs" dxfId="1689" priority="899" operator="greaterThanOrEqual">
      <formula>$E29</formula>
    </cfRule>
  </conditionalFormatting>
  <conditionalFormatting sqref="J30">
    <cfRule type="cellIs" dxfId="1688" priority="894" operator="equal">
      <formula>0</formula>
    </cfRule>
    <cfRule type="cellIs" dxfId="1687" priority="895" operator="lessThan">
      <formula>$E30</formula>
    </cfRule>
    <cfRule type="cellIs" dxfId="1686" priority="896" operator="greaterThanOrEqual">
      <formula>$E30</formula>
    </cfRule>
  </conditionalFormatting>
  <conditionalFormatting sqref="J24">
    <cfRule type="cellIs" dxfId="1685" priority="918" operator="equal">
      <formula>0</formula>
    </cfRule>
    <cfRule type="cellIs" dxfId="1684" priority="919" operator="greaterThanOrEqual">
      <formula>I24</formula>
    </cfRule>
    <cfRule type="cellIs" dxfId="1683" priority="920" operator="lessThan">
      <formula>I24</formula>
    </cfRule>
  </conditionalFormatting>
  <conditionalFormatting sqref="K24">
    <cfRule type="cellIs" dxfId="1682" priority="915" operator="equal">
      <formula>"Meta Totalmente Alcanzada"</formula>
    </cfRule>
    <cfRule type="cellIs" dxfId="1681" priority="916" operator="equal">
      <formula>"Meta Parcialmente Alcanzada"</formula>
    </cfRule>
    <cfRule type="cellIs" dxfId="1680" priority="917" operator="equal">
      <formula>"Ningunha Meta Alcanzada"</formula>
    </cfRule>
  </conditionalFormatting>
  <conditionalFormatting sqref="K26">
    <cfRule type="cellIs" dxfId="1679" priority="912" operator="equal">
      <formula>"Introducir resultado"</formula>
    </cfRule>
    <cfRule type="cellIs" dxfId="1678" priority="913" operator="equal">
      <formula>"Meta Conseguida"</formula>
    </cfRule>
    <cfRule type="cellIs" dxfId="1677" priority="914" operator="equal">
      <formula>"Meta non Conseguida"</formula>
    </cfRule>
  </conditionalFormatting>
  <conditionalFormatting sqref="J26">
    <cfRule type="cellIs" dxfId="1676" priority="909" operator="equal">
      <formula>0</formula>
    </cfRule>
    <cfRule type="cellIs" dxfId="1675" priority="910" operator="lessThanOrEqual">
      <formula>I26</formula>
    </cfRule>
    <cfRule type="cellIs" dxfId="1674" priority="911" operator="greaterThan">
      <formula>I26</formula>
    </cfRule>
  </conditionalFormatting>
  <conditionalFormatting sqref="J25">
    <cfRule type="cellIs" dxfId="1673" priority="906" operator="equal">
      <formula>0</formula>
    </cfRule>
    <cfRule type="cellIs" dxfId="1672" priority="907" operator="lessThan">
      <formula>I25</formula>
    </cfRule>
    <cfRule type="cellIs" dxfId="1671" priority="908" operator="greaterThanOrEqual">
      <formula>I25</formula>
    </cfRule>
  </conditionalFormatting>
  <conditionalFormatting sqref="J92">
    <cfRule type="cellIs" dxfId="1670" priority="891" operator="equal">
      <formula>0</formula>
    </cfRule>
    <cfRule type="cellIs" dxfId="1669" priority="892" operator="lessThan">
      <formula>I92</formula>
    </cfRule>
    <cfRule type="cellIs" dxfId="1668" priority="893" operator="greaterThanOrEqual">
      <formula>I92</formula>
    </cfRule>
  </conditionalFormatting>
  <conditionalFormatting sqref="K92">
    <cfRule type="cellIs" dxfId="1667" priority="888" operator="equal">
      <formula>"Meta Totalmente Alcanzada"</formula>
    </cfRule>
    <cfRule type="cellIs" dxfId="1666" priority="889" operator="equal">
      <formula>"Meta Parcialmente Alcanzada"</formula>
    </cfRule>
    <cfRule type="cellIs" dxfId="1665" priority="890" operator="equal">
      <formula>"Ningunha Meta Alcanzada"</formula>
    </cfRule>
  </conditionalFormatting>
  <conditionalFormatting sqref="J56:J58">
    <cfRule type="cellIs" dxfId="1664" priority="831" operator="equal">
      <formula>0</formula>
    </cfRule>
    <cfRule type="cellIs" dxfId="1663" priority="832" operator="lessThan">
      <formula>I56</formula>
    </cfRule>
    <cfRule type="cellIs" dxfId="1662" priority="833" operator="greaterThanOrEqual">
      <formula>I56</formula>
    </cfRule>
  </conditionalFormatting>
  <conditionalFormatting sqref="J66">
    <cfRule type="cellIs" dxfId="1661" priority="828" operator="equal">
      <formula>0</formula>
    </cfRule>
    <cfRule type="cellIs" dxfId="1660" priority="829" operator="lessThan">
      <formula>I66</formula>
    </cfRule>
    <cfRule type="cellIs" dxfId="1659" priority="830" operator="greaterThanOrEqual">
      <formula>I66</formula>
    </cfRule>
  </conditionalFormatting>
  <conditionalFormatting sqref="J68">
    <cfRule type="cellIs" dxfId="1658" priority="822" operator="equal">
      <formula>0</formula>
    </cfRule>
    <cfRule type="cellIs" dxfId="1657" priority="823" operator="lessThan">
      <formula>I68</formula>
    </cfRule>
    <cfRule type="cellIs" dxfId="1656" priority="824" operator="greaterThanOrEqual">
      <formula>I68</formula>
    </cfRule>
  </conditionalFormatting>
  <conditionalFormatting sqref="J83">
    <cfRule type="cellIs" dxfId="1655" priority="816" operator="equal">
      <formula>0</formula>
    </cfRule>
    <cfRule type="cellIs" dxfId="1654" priority="817" operator="lessThan">
      <formula>I83</formula>
    </cfRule>
    <cfRule type="cellIs" dxfId="1653" priority="818" operator="greaterThanOrEqual">
      <formula>I83</formula>
    </cfRule>
  </conditionalFormatting>
  <conditionalFormatting sqref="J84">
    <cfRule type="cellIs" dxfId="1652" priority="813" operator="equal">
      <formula>0</formula>
    </cfRule>
    <cfRule type="cellIs" dxfId="1651" priority="814" operator="lessThan">
      <formula>I84</formula>
    </cfRule>
    <cfRule type="cellIs" dxfId="1650" priority="815" operator="greaterThanOrEqual">
      <formula>I84</formula>
    </cfRule>
  </conditionalFormatting>
  <conditionalFormatting sqref="J85">
    <cfRule type="cellIs" dxfId="1649" priority="810" operator="equal">
      <formula>0</formula>
    </cfRule>
    <cfRule type="cellIs" dxfId="1648" priority="811" operator="lessThan">
      <formula>I85</formula>
    </cfRule>
    <cfRule type="cellIs" dxfId="1647" priority="812" operator="greaterThanOrEqual">
      <formula>I85</formula>
    </cfRule>
  </conditionalFormatting>
  <conditionalFormatting sqref="J86">
    <cfRule type="cellIs" dxfId="1646" priority="807" operator="equal">
      <formula>0</formula>
    </cfRule>
    <cfRule type="cellIs" dxfId="1645" priority="808" operator="lessThan">
      <formula>I86</formula>
    </cfRule>
    <cfRule type="cellIs" dxfId="1644" priority="809" operator="greaterThanOrEqual">
      <formula>I86</formula>
    </cfRule>
  </conditionalFormatting>
  <conditionalFormatting sqref="J61">
    <cfRule type="cellIs" dxfId="1643" priority="801" operator="equal">
      <formula>0</formula>
    </cfRule>
    <cfRule type="cellIs" dxfId="1642" priority="802" operator="lessThan">
      <formula>I61</formula>
    </cfRule>
    <cfRule type="cellIs" dxfId="1641" priority="803" operator="greaterThanOrEqual">
      <formula>I61</formula>
    </cfRule>
  </conditionalFormatting>
  <conditionalFormatting sqref="K61">
    <cfRule type="cellIs" dxfId="1640" priority="804" operator="equal">
      <formula>"Introducir resultado"</formula>
    </cfRule>
    <cfRule type="cellIs" dxfId="1639" priority="805" operator="equal">
      <formula>"Meta Conseguida"</formula>
    </cfRule>
    <cfRule type="cellIs" dxfId="1638" priority="806" operator="equal">
      <formula>"Meta non Conseguida"</formula>
    </cfRule>
  </conditionalFormatting>
  <conditionalFormatting sqref="K35">
    <cfRule type="cellIs" dxfId="1637" priority="770" operator="equal">
      <formula>"Introducir resultado"</formula>
    </cfRule>
    <cfRule type="cellIs" dxfId="1636" priority="771" operator="equal">
      <formula>"Meta Conseguida"</formula>
    </cfRule>
    <cfRule type="cellIs" dxfId="1635" priority="772" operator="equal">
      <formula>"Meta non Conseguida"</formula>
    </cfRule>
  </conditionalFormatting>
  <conditionalFormatting sqref="K25">
    <cfRule type="cellIs" dxfId="1634" priority="767" operator="equal">
      <formula>"Introducir resultado"</formula>
    </cfRule>
    <cfRule type="cellIs" dxfId="1633" priority="768" operator="equal">
      <formula>"Meta Conseguida"</formula>
    </cfRule>
    <cfRule type="cellIs" dxfId="1632" priority="769" operator="equal">
      <formula>"Meta non Conseguida"</formula>
    </cfRule>
  </conditionalFormatting>
  <conditionalFormatting sqref="K27:K30">
    <cfRule type="cellIs" dxfId="1631" priority="764" operator="equal">
      <formula>"Introducir resultado"</formula>
    </cfRule>
    <cfRule type="cellIs" dxfId="1630" priority="765" operator="equal">
      <formula>"Meta Conseguida"</formula>
    </cfRule>
    <cfRule type="cellIs" dxfId="1629" priority="766" operator="equal">
      <formula>"Meta non Conseguida"</formula>
    </cfRule>
  </conditionalFormatting>
  <conditionalFormatting sqref="K32">
    <cfRule type="cellIs" dxfId="1628" priority="761" operator="equal">
      <formula>"Introducir resultado"</formula>
    </cfRule>
    <cfRule type="cellIs" dxfId="1627" priority="762" operator="equal">
      <formula>"Meta Conseguida"</formula>
    </cfRule>
    <cfRule type="cellIs" dxfId="1626" priority="763" operator="equal">
      <formula>"Meta non Conseguida"</formula>
    </cfRule>
  </conditionalFormatting>
  <conditionalFormatting sqref="K53">
    <cfRule type="cellIs" dxfId="1625" priority="758" operator="equal">
      <formula>"Introducir resultado"</formula>
    </cfRule>
    <cfRule type="cellIs" dxfId="1624" priority="759" operator="equal">
      <formula>"Meta Conseguida"</formula>
    </cfRule>
    <cfRule type="cellIs" dxfId="1623" priority="760" operator="equal">
      <formula>"Meta non Conseguida"</formula>
    </cfRule>
  </conditionalFormatting>
  <conditionalFormatting sqref="K64">
    <cfRule type="cellIs" dxfId="1622" priority="755" operator="equal">
      <formula>"Introducir resultado"</formula>
    </cfRule>
    <cfRule type="cellIs" dxfId="1621" priority="756" operator="equal">
      <formula>"Meta Conseguida"</formula>
    </cfRule>
    <cfRule type="cellIs" dxfId="1620" priority="757" operator="equal">
      <formula>"Meta non Conseguida"</formula>
    </cfRule>
  </conditionalFormatting>
  <conditionalFormatting sqref="K70">
    <cfRule type="cellIs" dxfId="1619" priority="752" operator="equal">
      <formula>"Introducir resultado"</formula>
    </cfRule>
    <cfRule type="cellIs" dxfId="1618" priority="753" operator="equal">
      <formula>"Indicador Completado"</formula>
    </cfRule>
    <cfRule type="cellIs" dxfId="1617" priority="754" operator="equal">
      <formula>"Meta no Conseguida"</formula>
    </cfRule>
  </conditionalFormatting>
  <conditionalFormatting sqref="K72">
    <cfRule type="cellIs" dxfId="1616" priority="749" operator="equal">
      <formula>"Introducir resultado"</formula>
    </cfRule>
    <cfRule type="cellIs" dxfId="1615" priority="750" operator="equal">
      <formula>"Indicador Completado"</formula>
    </cfRule>
    <cfRule type="cellIs" dxfId="1614" priority="751" operator="equal">
      <formula>"Meta no Conseguida"</formula>
    </cfRule>
  </conditionalFormatting>
  <conditionalFormatting sqref="K71">
    <cfRule type="cellIs" dxfId="1613" priority="746" operator="equal">
      <formula>"Introducir resultado"</formula>
    </cfRule>
    <cfRule type="cellIs" dxfId="1612" priority="747" operator="equal">
      <formula>"Meta Conseguida"</formula>
    </cfRule>
    <cfRule type="cellIs" dxfId="1611" priority="748" operator="equal">
      <formula>"Meta non Conseguida"</formula>
    </cfRule>
  </conditionalFormatting>
  <conditionalFormatting sqref="K73">
    <cfRule type="cellIs" dxfId="1610" priority="743" operator="equal">
      <formula>"Introducir resultado"</formula>
    </cfRule>
    <cfRule type="cellIs" dxfId="1609" priority="744" operator="equal">
      <formula>"Meta Conseguida"</formula>
    </cfRule>
    <cfRule type="cellIs" dxfId="1608" priority="745" operator="equal">
      <formula>"Meta non Conseguida"</formula>
    </cfRule>
  </conditionalFormatting>
  <conditionalFormatting sqref="K74">
    <cfRule type="cellIs" dxfId="1607" priority="740" operator="equal">
      <formula>"Introducir resultado"</formula>
    </cfRule>
    <cfRule type="cellIs" dxfId="1606" priority="741" operator="equal">
      <formula>"Meta Conseguida"</formula>
    </cfRule>
    <cfRule type="cellIs" dxfId="1605" priority="742" operator="equal">
      <formula>"Meta non Conseguida"</formula>
    </cfRule>
  </conditionalFormatting>
  <conditionalFormatting sqref="K80">
    <cfRule type="cellIs" dxfId="1604" priority="737" operator="equal">
      <formula>"Introducir resultado"</formula>
    </cfRule>
    <cfRule type="cellIs" dxfId="1603" priority="738" operator="equal">
      <formula>"Meta Conseguida"</formula>
    </cfRule>
    <cfRule type="cellIs" dxfId="1602" priority="739" operator="equal">
      <formula>"Meta non Conseguida"</formula>
    </cfRule>
  </conditionalFormatting>
  <conditionalFormatting sqref="K81">
    <cfRule type="cellIs" dxfId="1601" priority="734" operator="equal">
      <formula>"Introducir resultado"</formula>
    </cfRule>
    <cfRule type="cellIs" dxfId="1600" priority="735" operator="equal">
      <formula>"Meta Conseguida"</formula>
    </cfRule>
    <cfRule type="cellIs" dxfId="1599" priority="736" operator="equal">
      <formula>"Meta non Conseguida"</formula>
    </cfRule>
  </conditionalFormatting>
  <conditionalFormatting sqref="J80">
    <cfRule type="cellIs" dxfId="1598" priority="731" operator="equal">
      <formula>0</formula>
    </cfRule>
    <cfRule type="cellIs" dxfId="1597" priority="732" operator="lessThan">
      <formula>I80</formula>
    </cfRule>
    <cfRule type="cellIs" dxfId="1596" priority="733" operator="greaterThanOrEqual">
      <formula>I80</formula>
    </cfRule>
  </conditionalFormatting>
  <conditionalFormatting sqref="J71">
    <cfRule type="cellIs" dxfId="1595" priority="728" operator="equal">
      <formula>0</formula>
    </cfRule>
    <cfRule type="cellIs" dxfId="1594" priority="729" operator="lessThan">
      <formula>I71</formula>
    </cfRule>
    <cfRule type="cellIs" dxfId="1593" priority="730" operator="greaterThanOrEqual">
      <formula>I71</formula>
    </cfRule>
  </conditionalFormatting>
  <conditionalFormatting sqref="J73">
    <cfRule type="cellIs" dxfId="1592" priority="725" operator="equal">
      <formula>0</formula>
    </cfRule>
    <cfRule type="cellIs" dxfId="1591" priority="726" operator="lessThan">
      <formula>I73</formula>
    </cfRule>
    <cfRule type="cellIs" dxfId="1590" priority="727" operator="greaterThanOrEqual">
      <formula>I73</formula>
    </cfRule>
  </conditionalFormatting>
  <conditionalFormatting sqref="J74">
    <cfRule type="cellIs" dxfId="1589" priority="722" operator="equal">
      <formula>0</formula>
    </cfRule>
    <cfRule type="cellIs" dxfId="1588" priority="723" operator="lessThan">
      <formula>I74</formula>
    </cfRule>
    <cfRule type="cellIs" dxfId="1587" priority="724" operator="greaterThanOrEqual">
      <formula>I74</formula>
    </cfRule>
  </conditionalFormatting>
  <conditionalFormatting sqref="J81">
    <cfRule type="cellIs" dxfId="1586" priority="719" operator="equal">
      <formula>0</formula>
    </cfRule>
    <cfRule type="cellIs" dxfId="1585" priority="720" operator="lessThan">
      <formula>I81</formula>
    </cfRule>
    <cfRule type="cellIs" dxfId="1584" priority="721" operator="greaterThanOrEqual">
      <formula>I81</formula>
    </cfRule>
  </conditionalFormatting>
  <conditionalFormatting sqref="K87:K88">
    <cfRule type="cellIs" dxfId="1583" priority="716" operator="equal">
      <formula>"Introducir resultado"</formula>
    </cfRule>
    <cfRule type="cellIs" dxfId="1582" priority="717" operator="equal">
      <formula>"Indicador Completado"</formula>
    </cfRule>
    <cfRule type="cellIs" dxfId="1581" priority="718" operator="equal">
      <formula>"Meta no Conseguida"</formula>
    </cfRule>
  </conditionalFormatting>
  <conditionalFormatting sqref="J93:J102">
    <cfRule type="cellIs" dxfId="1580" priority="713" operator="equal">
      <formula>0</formula>
    </cfRule>
    <cfRule type="cellIs" dxfId="1579" priority="714" operator="lessThan">
      <formula>I93</formula>
    </cfRule>
    <cfRule type="cellIs" dxfId="1578" priority="715" operator="greaterThanOrEqual">
      <formula>I93</formula>
    </cfRule>
  </conditionalFormatting>
  <conditionalFormatting sqref="K93:K102">
    <cfRule type="cellIs" dxfId="1577" priority="710" operator="equal">
      <formula>"Introducir resultado"</formula>
    </cfRule>
    <cfRule type="cellIs" dxfId="1576" priority="711" operator="equal">
      <formula>"Meta Conseguida"</formula>
    </cfRule>
    <cfRule type="cellIs" dxfId="1575" priority="712" operator="equal">
      <formula>"Meta non Conseguida"</formula>
    </cfRule>
  </conditionalFormatting>
  <conditionalFormatting sqref="O33">
    <cfRule type="cellIs" dxfId="1574" priority="707" operator="equal">
      <formula>"Introducir resultado"</formula>
    </cfRule>
    <cfRule type="cellIs" dxfId="1573" priority="708" operator="equal">
      <formula>"Meta Conseguida"</formula>
    </cfRule>
    <cfRule type="cellIs" dxfId="1572" priority="709" operator="equal">
      <formula>"Meta non Conseguida"</formula>
    </cfRule>
  </conditionalFormatting>
  <conditionalFormatting sqref="O55">
    <cfRule type="cellIs" dxfId="1571" priority="683" operator="equal">
      <formula>"Introducir resultado"</formula>
    </cfRule>
    <cfRule type="cellIs" dxfId="1570" priority="684" operator="equal">
      <formula>"Meta Conseguida"</formula>
    </cfRule>
    <cfRule type="cellIs" dxfId="1569" priority="685" operator="equal">
      <formula>"Meta non Conseguida"</formula>
    </cfRule>
  </conditionalFormatting>
  <conditionalFormatting sqref="O66">
    <cfRule type="cellIs" dxfId="1568" priority="668" operator="equal">
      <formula>"Introducir resultado"</formula>
    </cfRule>
    <cfRule type="cellIs" dxfId="1567" priority="669" operator="equal">
      <formula>"Meta Conseguida"</formula>
    </cfRule>
    <cfRule type="cellIs" dxfId="1566" priority="670" operator="equal">
      <formula>"Meta non Conseguida"</formula>
    </cfRule>
  </conditionalFormatting>
  <conditionalFormatting sqref="N52">
    <cfRule type="cellIs" dxfId="1565" priority="635" operator="equal">
      <formula>0</formula>
    </cfRule>
    <cfRule type="cellIs" dxfId="1564" priority="636" operator="lessThanOrEqual">
      <formula>M52</formula>
    </cfRule>
    <cfRule type="cellIs" dxfId="1563" priority="637" operator="greaterThan">
      <formula>M52</formula>
    </cfRule>
  </conditionalFormatting>
  <conditionalFormatting sqref="N38">
    <cfRule type="cellIs" dxfId="1562" priority="632" operator="equal">
      <formula>0</formula>
    </cfRule>
    <cfRule type="cellIs" dxfId="1561" priority="633" operator="lessThan">
      <formula>M38</formula>
    </cfRule>
    <cfRule type="cellIs" dxfId="1560" priority="634" operator="greaterThanOrEqual">
      <formula>M38</formula>
    </cfRule>
  </conditionalFormatting>
  <conditionalFormatting sqref="N64">
    <cfRule type="cellIs" dxfId="1559" priority="629" operator="equal">
      <formula>0</formula>
    </cfRule>
    <cfRule type="cellIs" dxfId="1558" priority="630" operator="lessThan">
      <formula>M64</formula>
    </cfRule>
    <cfRule type="cellIs" dxfId="1557" priority="631" operator="greaterThanOrEqual">
      <formula>M64</formula>
    </cfRule>
  </conditionalFormatting>
  <conditionalFormatting sqref="N60">
    <cfRule type="cellIs" dxfId="1556" priority="623" operator="equal">
      <formula>0</formula>
    </cfRule>
    <cfRule type="cellIs" dxfId="1555" priority="624" operator="lessThan">
      <formula>M60</formula>
    </cfRule>
    <cfRule type="cellIs" dxfId="1554" priority="625" operator="greaterThanOrEqual">
      <formula>M60</formula>
    </cfRule>
  </conditionalFormatting>
  <conditionalFormatting sqref="O48:O49">
    <cfRule type="cellIs" dxfId="1553" priority="704" operator="equal">
      <formula>"Introducir resultado"</formula>
    </cfRule>
    <cfRule type="cellIs" dxfId="1552" priority="705" operator="equal">
      <formula>"Meta Conseguida"</formula>
    </cfRule>
    <cfRule type="cellIs" dxfId="1551" priority="706" operator="equal">
      <formula>"Meta non Conseguida"</formula>
    </cfRule>
  </conditionalFormatting>
  <conditionalFormatting sqref="O38">
    <cfRule type="cellIs" dxfId="1550" priority="701" operator="equal">
      <formula>"Introducir resultado"</formula>
    </cfRule>
    <cfRule type="cellIs" dxfId="1549" priority="702" operator="equal">
      <formula>"Meta Conseguida"</formula>
    </cfRule>
    <cfRule type="cellIs" dxfId="1548" priority="703" operator="equal">
      <formula>"Meta non Conseguida"</formula>
    </cfRule>
  </conditionalFormatting>
  <conditionalFormatting sqref="N37">
    <cfRule type="cellIs" dxfId="1547" priority="698" operator="equal">
      <formula>0</formula>
    </cfRule>
    <cfRule type="cellIs" dxfId="1546" priority="699" operator="lessThan">
      <formula>$E37</formula>
    </cfRule>
    <cfRule type="cellIs" dxfId="1545" priority="700" operator="greaterThanOrEqual">
      <formula>$E37</formula>
    </cfRule>
  </conditionalFormatting>
  <conditionalFormatting sqref="O47">
    <cfRule type="cellIs" dxfId="1544" priority="695" operator="equal">
      <formula>"Introducir resultado"</formula>
    </cfRule>
    <cfRule type="cellIs" dxfId="1543" priority="696" operator="equal">
      <formula>"Meta Conseguida"</formula>
    </cfRule>
    <cfRule type="cellIs" dxfId="1542" priority="697" operator="equal">
      <formula>"Meta noN Conseguida"</formula>
    </cfRule>
  </conditionalFormatting>
  <conditionalFormatting sqref="N46">
    <cfRule type="cellIs" dxfId="1541" priority="692" operator="equal">
      <formula>0</formula>
    </cfRule>
    <cfRule type="cellIs" dxfId="1540" priority="693" operator="lessThan">
      <formula>M46</formula>
    </cfRule>
    <cfRule type="cellIs" dxfId="1539" priority="694" operator="greaterThanOrEqual">
      <formula>M46</formula>
    </cfRule>
  </conditionalFormatting>
  <conditionalFormatting sqref="N47:N49">
    <cfRule type="cellIs" dxfId="1538" priority="689" operator="equal">
      <formula>0</formula>
    </cfRule>
    <cfRule type="cellIs" dxfId="1537" priority="690" operator="lessThan">
      <formula>M47</formula>
    </cfRule>
    <cfRule type="cellIs" dxfId="1536" priority="691" operator="greaterThanOrEqual">
      <formula>M47</formula>
    </cfRule>
  </conditionalFormatting>
  <conditionalFormatting sqref="O57:O58">
    <cfRule type="cellIs" dxfId="1535" priority="686" operator="equal">
      <formula>"Introducir resultado"</formula>
    </cfRule>
    <cfRule type="cellIs" dxfId="1534" priority="687" operator="equal">
      <formula>"Meta Conseguida"</formula>
    </cfRule>
    <cfRule type="cellIs" dxfId="1533" priority="688" operator="equal">
      <formula>"Meta non Conseguida"</formula>
    </cfRule>
  </conditionalFormatting>
  <conditionalFormatting sqref="N54">
    <cfRule type="cellIs" dxfId="1532" priority="680" operator="equal">
      <formula>0</formula>
    </cfRule>
    <cfRule type="cellIs" dxfId="1531" priority="681" operator="lessThan">
      <formula>$E54</formula>
    </cfRule>
    <cfRule type="cellIs" dxfId="1530" priority="682" operator="greaterThanOrEqual">
      <formula>$E54</formula>
    </cfRule>
  </conditionalFormatting>
  <conditionalFormatting sqref="O60">
    <cfRule type="cellIs" dxfId="1529" priority="677" operator="equal">
      <formula>"Introducir resultado"</formula>
    </cfRule>
    <cfRule type="cellIs" dxfId="1528" priority="678" operator="equal">
      <formula>"Meta Conseguida"</formula>
    </cfRule>
    <cfRule type="cellIs" dxfId="1527" priority="679" operator="equal">
      <formula>"Meta non Conseguida"</formula>
    </cfRule>
  </conditionalFormatting>
  <conditionalFormatting sqref="O59">
    <cfRule type="cellIs" dxfId="1526" priority="674" operator="equal">
      <formula>"Meta Totalmente Alcanzada"</formula>
    </cfRule>
    <cfRule type="cellIs" dxfId="1525" priority="675" operator="equal">
      <formula>"Meta Parcialmente Alcanzada"</formula>
    </cfRule>
    <cfRule type="cellIs" dxfId="1524" priority="676" operator="equal">
      <formula>"Ningunha Meta Alcanzada"</formula>
    </cfRule>
  </conditionalFormatting>
  <conditionalFormatting sqref="N59">
    <cfRule type="cellIs" dxfId="1523" priority="671" operator="equal">
      <formula>0</formula>
    </cfRule>
    <cfRule type="cellIs" dxfId="1522" priority="672" operator="lessThan">
      <formula>M59</formula>
    </cfRule>
    <cfRule type="cellIs" dxfId="1521" priority="673" operator="greaterThanOrEqual">
      <formula>M59</formula>
    </cfRule>
  </conditionalFormatting>
  <conditionalFormatting sqref="O65">
    <cfRule type="cellIs" dxfId="1520" priority="665" operator="equal">
      <formula>"Meta Totalmente Alcanzada"</formula>
    </cfRule>
    <cfRule type="cellIs" dxfId="1519" priority="666" operator="equal">
      <formula>"Meta Parcialmente Alcanzada"</formula>
    </cfRule>
    <cfRule type="cellIs" dxfId="1518" priority="667" operator="equal">
      <formula>"Ningunha Meta Alcanzada"</formula>
    </cfRule>
  </conditionalFormatting>
  <conditionalFormatting sqref="N65">
    <cfRule type="cellIs" dxfId="1517" priority="662" operator="equal">
      <formula>0</formula>
    </cfRule>
    <cfRule type="cellIs" dxfId="1516" priority="663" operator="lessThan">
      <formula>$E65</formula>
    </cfRule>
    <cfRule type="cellIs" dxfId="1515" priority="664" operator="greaterThanOrEqual">
      <formula>$E65</formula>
    </cfRule>
  </conditionalFormatting>
  <conditionalFormatting sqref="O52">
    <cfRule type="cellIs" dxfId="1514" priority="659" operator="equal">
      <formula>"Introducir resultado"</formula>
    </cfRule>
    <cfRule type="cellIs" dxfId="1513" priority="660" operator="equal">
      <formula>"Meta Conseguida"</formula>
    </cfRule>
    <cfRule type="cellIs" dxfId="1512" priority="661" operator="equal">
      <formula>"Meta non Conseguida"</formula>
    </cfRule>
  </conditionalFormatting>
  <conditionalFormatting sqref="O75">
    <cfRule type="cellIs" dxfId="1511" priority="653" operator="equal">
      <formula>"Meta Totalmente Alcanzada"</formula>
    </cfRule>
    <cfRule type="cellIs" dxfId="1510" priority="654" operator="equal">
      <formula>"Meta Parcialmente Alcanzada"</formula>
    </cfRule>
    <cfRule type="cellIs" dxfId="1509" priority="655" operator="equal">
      <formula>"Ningunha Meta Alcanzada"</formula>
    </cfRule>
  </conditionalFormatting>
  <conditionalFormatting sqref="N75">
    <cfRule type="cellIs" dxfId="1508" priority="650" operator="equal">
      <formula>0</formula>
    </cfRule>
    <cfRule type="cellIs" dxfId="1507" priority="651" operator="lessThan">
      <formula>$E75</formula>
    </cfRule>
    <cfRule type="cellIs" dxfId="1506" priority="652" operator="greaterThanOrEqual">
      <formula>$E75</formula>
    </cfRule>
  </conditionalFormatting>
  <conditionalFormatting sqref="O56">
    <cfRule type="cellIs" dxfId="1505" priority="647" operator="equal">
      <formula>"Introducir resultado"</formula>
    </cfRule>
    <cfRule type="cellIs" dxfId="1504" priority="648" operator="equal">
      <formula>"Meta Conseguida"</formula>
    </cfRule>
    <cfRule type="cellIs" dxfId="1503" priority="649" operator="equal">
      <formula>"Meta non Conseguida"</formula>
    </cfRule>
  </conditionalFormatting>
  <conditionalFormatting sqref="O37">
    <cfRule type="cellIs" dxfId="1502" priority="644" operator="equal">
      <formula>"Meta Totalmente Alcanzada"</formula>
    </cfRule>
    <cfRule type="cellIs" dxfId="1501" priority="645" operator="equal">
      <formula>"Meta Parcialmente Alcanzada"</formula>
    </cfRule>
    <cfRule type="cellIs" dxfId="1500" priority="646" operator="equal">
      <formula>"Ningunha Meta Alcanzada"</formula>
    </cfRule>
  </conditionalFormatting>
  <conditionalFormatting sqref="O46">
    <cfRule type="cellIs" dxfId="1499" priority="641" operator="equal">
      <formula>"Meta Totalmente Alcanzada"</formula>
    </cfRule>
    <cfRule type="cellIs" dxfId="1498" priority="642" operator="equal">
      <formula>"Meta Parcialmente Alcanzada"</formula>
    </cfRule>
    <cfRule type="cellIs" dxfId="1497" priority="643" operator="equal">
      <formula>"Ningunha Meta Alcanzada"</formula>
    </cfRule>
  </conditionalFormatting>
  <conditionalFormatting sqref="O54">
    <cfRule type="cellIs" dxfId="1496" priority="638" operator="equal">
      <formula>"Meta Totalmente Alcanzada"</formula>
    </cfRule>
    <cfRule type="cellIs" dxfId="1495" priority="639" operator="equal">
      <formula>"Meta Parcialmente Alcanzada"</formula>
    </cfRule>
    <cfRule type="cellIs" dxfId="1494" priority="640" operator="equal">
      <formula>"Ningunha Meta Alcanzada"</formula>
    </cfRule>
  </conditionalFormatting>
  <conditionalFormatting sqref="N55">
    <cfRule type="cellIs" dxfId="1493" priority="626" operator="equal">
      <formula>0</formula>
    </cfRule>
    <cfRule type="cellIs" dxfId="1492" priority="627" operator="lessThan">
      <formula>M55</formula>
    </cfRule>
    <cfRule type="cellIs" dxfId="1491" priority="628" operator="greaterThanOrEqual">
      <formula>M55</formula>
    </cfRule>
  </conditionalFormatting>
  <conditionalFormatting sqref="N33">
    <cfRule type="cellIs" dxfId="1490" priority="620" operator="equal">
      <formula>0</formula>
    </cfRule>
    <cfRule type="cellIs" dxfId="1489" priority="621" operator="lessThan">
      <formula>M33</formula>
    </cfRule>
    <cfRule type="cellIs" dxfId="1488" priority="622" operator="greaterThanOrEqual">
      <formula>M33</formula>
    </cfRule>
  </conditionalFormatting>
  <conditionalFormatting sqref="N32">
    <cfRule type="cellIs" dxfId="1487" priority="617" operator="equal">
      <formula>0</formula>
    </cfRule>
    <cfRule type="cellIs" dxfId="1486" priority="618" operator="lessThan">
      <formula>M32</formula>
    </cfRule>
    <cfRule type="cellIs" dxfId="1485" priority="619" operator="greaterThanOrEqual">
      <formula>M32</formula>
    </cfRule>
  </conditionalFormatting>
  <conditionalFormatting sqref="N35">
    <cfRule type="cellIs" dxfId="1484" priority="614" operator="equal">
      <formula>0</formula>
    </cfRule>
    <cfRule type="cellIs" dxfId="1483" priority="615" operator="lessThan">
      <formula>M35</formula>
    </cfRule>
    <cfRule type="cellIs" dxfId="1482" priority="616" operator="greaterThanOrEqual">
      <formula>M35</formula>
    </cfRule>
  </conditionalFormatting>
  <conditionalFormatting sqref="O36">
    <cfRule type="cellIs" dxfId="1481" priority="611" operator="equal">
      <formula>"Introducir resultado"</formula>
    </cfRule>
    <cfRule type="cellIs" dxfId="1480" priority="612" operator="equal">
      <formula>"Meta Conseguida"</formula>
    </cfRule>
    <cfRule type="cellIs" dxfId="1479" priority="613" operator="equal">
      <formula>"Meta non Conseguida"</formula>
    </cfRule>
  </conditionalFormatting>
  <conditionalFormatting sqref="N36">
    <cfRule type="cellIs" dxfId="1478" priority="608" operator="equal">
      <formula>0</formula>
    </cfRule>
    <cfRule type="cellIs" dxfId="1477" priority="609" operator="lessThan">
      <formula>M36</formula>
    </cfRule>
    <cfRule type="cellIs" dxfId="1476" priority="610" operator="greaterThanOrEqual">
      <formula>M36</formula>
    </cfRule>
  </conditionalFormatting>
  <conditionalFormatting sqref="N39">
    <cfRule type="cellIs" dxfId="1475" priority="602" operator="equal">
      <formula>0</formula>
    </cfRule>
    <cfRule type="cellIs" dxfId="1474" priority="603" operator="lessThan">
      <formula>M39</formula>
    </cfRule>
    <cfRule type="cellIs" dxfId="1473" priority="604" operator="greaterThanOrEqual">
      <formula>M39</formula>
    </cfRule>
  </conditionalFormatting>
  <conditionalFormatting sqref="O39">
    <cfRule type="cellIs" dxfId="1472" priority="605" operator="equal">
      <formula>"Introducir resultado"</formula>
    </cfRule>
    <cfRule type="cellIs" dxfId="1471" priority="606" operator="equal">
      <formula>"Meta Conseguida"</formula>
    </cfRule>
    <cfRule type="cellIs" dxfId="1470" priority="607" operator="equal">
      <formula>"Meta non Conseguida"</formula>
    </cfRule>
  </conditionalFormatting>
  <conditionalFormatting sqref="N40">
    <cfRule type="cellIs" dxfId="1469" priority="596" operator="equal">
      <formula>0</formula>
    </cfRule>
    <cfRule type="cellIs" dxfId="1468" priority="597" operator="lessThan">
      <formula>M40</formula>
    </cfRule>
    <cfRule type="cellIs" dxfId="1467" priority="598" operator="greaterThanOrEqual">
      <formula>M40</formula>
    </cfRule>
  </conditionalFormatting>
  <conditionalFormatting sqref="O40">
    <cfRule type="cellIs" dxfId="1466" priority="599" operator="equal">
      <formula>"Introducir resultado"</formula>
    </cfRule>
    <cfRule type="cellIs" dxfId="1465" priority="600" operator="equal">
      <formula>"Meta Conseguida"</formula>
    </cfRule>
    <cfRule type="cellIs" dxfId="1464" priority="601" operator="equal">
      <formula>"Meta non Conseguida"</formula>
    </cfRule>
  </conditionalFormatting>
  <conditionalFormatting sqref="O41">
    <cfRule type="cellIs" dxfId="1463" priority="593" operator="equal">
      <formula>"Introducir resultado"</formula>
    </cfRule>
    <cfRule type="cellIs" dxfId="1462" priority="594" operator="equal">
      <formula>"Indicador Completado"</formula>
    </cfRule>
    <cfRule type="cellIs" dxfId="1461" priority="595" operator="equal">
      <formula>"Meta no Conseguida"</formula>
    </cfRule>
  </conditionalFormatting>
  <conditionalFormatting sqref="N53">
    <cfRule type="cellIs" dxfId="1460" priority="590" operator="equal">
      <formula>0</formula>
    </cfRule>
    <cfRule type="cellIs" dxfId="1459" priority="591" operator="lessThanOrEqual">
      <formula>M53</formula>
    </cfRule>
    <cfRule type="cellIs" dxfId="1458" priority="592" operator="greaterThan">
      <formula>M53</formula>
    </cfRule>
  </conditionalFormatting>
  <conditionalFormatting sqref="O67:O69">
    <cfRule type="cellIs" dxfId="1457" priority="587" operator="equal">
      <formula>"Introducir resultado"</formula>
    </cfRule>
    <cfRule type="cellIs" dxfId="1456" priority="588" operator="equal">
      <formula>"Meta Conseguida"</formula>
    </cfRule>
    <cfRule type="cellIs" dxfId="1455" priority="589" operator="equal">
      <formula>"Meta non Conseguida"</formula>
    </cfRule>
  </conditionalFormatting>
  <conditionalFormatting sqref="O76">
    <cfRule type="cellIs" dxfId="1454" priority="584" operator="equal">
      <formula>"Introducir resultado"</formula>
    </cfRule>
    <cfRule type="cellIs" dxfId="1453" priority="585" operator="equal">
      <formula>"Meta Conseguida"</formula>
    </cfRule>
    <cfRule type="cellIs" dxfId="1452" priority="586" operator="equal">
      <formula>"Meta non Conseguida"</formula>
    </cfRule>
  </conditionalFormatting>
  <conditionalFormatting sqref="N76">
    <cfRule type="cellIs" dxfId="1451" priority="581" operator="equal">
      <formula>0</formula>
    </cfRule>
    <cfRule type="cellIs" dxfId="1450" priority="582" operator="lessThan">
      <formula>M76</formula>
    </cfRule>
    <cfRule type="cellIs" dxfId="1449" priority="583" operator="greaterThanOrEqual">
      <formula>M76</formula>
    </cfRule>
  </conditionalFormatting>
  <conditionalFormatting sqref="O77">
    <cfRule type="cellIs" dxfId="1448" priority="578" operator="equal">
      <formula>"Introducir resultado"</formula>
    </cfRule>
    <cfRule type="cellIs" dxfId="1447" priority="579" operator="equal">
      <formula>"Meta Conseguida"</formula>
    </cfRule>
    <cfRule type="cellIs" dxfId="1446" priority="580" operator="equal">
      <formula>"Meta non Conseguida"</formula>
    </cfRule>
  </conditionalFormatting>
  <conditionalFormatting sqref="N77">
    <cfRule type="cellIs" dxfId="1445" priority="575" operator="equal">
      <formula>0</formula>
    </cfRule>
    <cfRule type="cellIs" dxfId="1444" priority="576" operator="lessThan">
      <formula>M77</formula>
    </cfRule>
    <cfRule type="cellIs" dxfId="1443" priority="577" operator="greaterThanOrEqual">
      <formula>M77</formula>
    </cfRule>
  </conditionalFormatting>
  <conditionalFormatting sqref="O78">
    <cfRule type="cellIs" dxfId="1442" priority="572" operator="equal">
      <formula>"Introducir resultado"</formula>
    </cfRule>
    <cfRule type="cellIs" dxfId="1441" priority="573" operator="equal">
      <formula>"Meta Conseguida"</formula>
    </cfRule>
    <cfRule type="cellIs" dxfId="1440" priority="574" operator="equal">
      <formula>"Meta non Conseguida"</formula>
    </cfRule>
  </conditionalFormatting>
  <conditionalFormatting sqref="N78">
    <cfRule type="cellIs" dxfId="1439" priority="569" operator="equal">
      <formula>0</formula>
    </cfRule>
    <cfRule type="cellIs" dxfId="1438" priority="570" operator="lessThan">
      <formula>M78</formula>
    </cfRule>
    <cfRule type="cellIs" dxfId="1437" priority="571" operator="greaterThanOrEqual">
      <formula>M78</formula>
    </cfRule>
  </conditionalFormatting>
  <conditionalFormatting sqref="O79">
    <cfRule type="cellIs" dxfId="1436" priority="566" operator="equal">
      <formula>"Introducir resultado"</formula>
    </cfRule>
    <cfRule type="cellIs" dxfId="1435" priority="567" operator="equal">
      <formula>"Meta Conseguida"</formula>
    </cfRule>
    <cfRule type="cellIs" dxfId="1434" priority="568" operator="equal">
      <formula>"Meta non Conseguida"</formula>
    </cfRule>
  </conditionalFormatting>
  <conditionalFormatting sqref="N79">
    <cfRule type="cellIs" dxfId="1433" priority="563" operator="equal">
      <formula>0</formula>
    </cfRule>
    <cfRule type="cellIs" dxfId="1432" priority="564" operator="lessThan">
      <formula>M79</formula>
    </cfRule>
    <cfRule type="cellIs" dxfId="1431" priority="565" operator="greaterThanOrEqual">
      <formula>M79</formula>
    </cfRule>
  </conditionalFormatting>
  <conditionalFormatting sqref="N62">
    <cfRule type="cellIs" dxfId="1430" priority="557" operator="equal">
      <formula>0</formula>
    </cfRule>
    <cfRule type="cellIs" dxfId="1429" priority="558" operator="lessThan">
      <formula>M62</formula>
    </cfRule>
    <cfRule type="cellIs" dxfId="1428" priority="559" operator="greaterThanOrEqual">
      <formula>M62</formula>
    </cfRule>
  </conditionalFormatting>
  <conditionalFormatting sqref="O62">
    <cfRule type="cellIs" dxfId="1427" priority="560" operator="equal">
      <formula>"Introducir resultado"</formula>
    </cfRule>
    <cfRule type="cellIs" dxfId="1426" priority="561" operator="equal">
      <formula>"Meta Conseguida"</formula>
    </cfRule>
    <cfRule type="cellIs" dxfId="1425" priority="562" operator="equal">
      <formula>"Meta non Conseguida"</formula>
    </cfRule>
  </conditionalFormatting>
  <conditionalFormatting sqref="N63">
    <cfRule type="cellIs" dxfId="1424" priority="551" operator="equal">
      <formula>0</formula>
    </cfRule>
    <cfRule type="cellIs" dxfId="1423" priority="552" operator="lessThan">
      <formula>M63</formula>
    </cfRule>
    <cfRule type="cellIs" dxfId="1422" priority="553" operator="greaterThanOrEqual">
      <formula>M63</formula>
    </cfRule>
  </conditionalFormatting>
  <conditionalFormatting sqref="O63">
    <cfRule type="cellIs" dxfId="1421" priority="554" operator="equal">
      <formula>"Introducir resultado"</formula>
    </cfRule>
    <cfRule type="cellIs" dxfId="1420" priority="555" operator="equal">
      <formula>"Meta Conseguida"</formula>
    </cfRule>
    <cfRule type="cellIs" dxfId="1419" priority="556" operator="equal">
      <formula>"Meta non Conseguida"</formula>
    </cfRule>
  </conditionalFormatting>
  <conditionalFormatting sqref="O83">
    <cfRule type="cellIs" dxfId="1418" priority="548" operator="equal">
      <formula>"Introducir resultado"</formula>
    </cfRule>
    <cfRule type="cellIs" dxfId="1417" priority="549" operator="equal">
      <formula>"Meta Conseguida"</formula>
    </cfRule>
    <cfRule type="cellIs" dxfId="1416" priority="550" operator="equal">
      <formula>"Meta non Conseguida"</formula>
    </cfRule>
  </conditionalFormatting>
  <conditionalFormatting sqref="O82">
    <cfRule type="cellIs" dxfId="1415" priority="545" operator="equal">
      <formula>"Meta Totalmente Alcanzada"</formula>
    </cfRule>
    <cfRule type="cellIs" dxfId="1414" priority="546" operator="equal">
      <formula>"Meta Parcialmente Alcanzada"</formula>
    </cfRule>
    <cfRule type="cellIs" dxfId="1413" priority="547" operator="equal">
      <formula>"Ningunha Meta Alcanzada"</formula>
    </cfRule>
  </conditionalFormatting>
  <conditionalFormatting sqref="N82">
    <cfRule type="cellIs" dxfId="1412" priority="542" operator="equal">
      <formula>0</formula>
    </cfRule>
    <cfRule type="cellIs" dxfId="1411" priority="543" operator="lessThan">
      <formula>$E82</formula>
    </cfRule>
    <cfRule type="cellIs" dxfId="1410" priority="544" operator="greaterThanOrEqual">
      <formula>$E82</formula>
    </cfRule>
  </conditionalFormatting>
  <conditionalFormatting sqref="O84:O86">
    <cfRule type="cellIs" dxfId="1409" priority="539" operator="equal">
      <formula>"Introducir resultado"</formula>
    </cfRule>
    <cfRule type="cellIs" dxfId="1408" priority="540" operator="equal">
      <formula>"Meta Conseguida"</formula>
    </cfRule>
    <cfRule type="cellIs" dxfId="1407" priority="541" operator="equal">
      <formula>"Meta non Conseguida"</formula>
    </cfRule>
  </conditionalFormatting>
  <conditionalFormatting sqref="N27">
    <cfRule type="cellIs" dxfId="1406" priority="521" operator="equal">
      <formula>0</formula>
    </cfRule>
    <cfRule type="cellIs" dxfId="1405" priority="522" operator="lessThan">
      <formula>$E27</formula>
    </cfRule>
    <cfRule type="cellIs" dxfId="1404" priority="523" operator="greaterThanOrEqual">
      <formula>$E27</formula>
    </cfRule>
  </conditionalFormatting>
  <conditionalFormatting sqref="N28">
    <cfRule type="cellIs" dxfId="1403" priority="518" operator="equal">
      <formula>0</formula>
    </cfRule>
    <cfRule type="cellIs" dxfId="1402" priority="519" operator="lessThan">
      <formula>$E28</formula>
    </cfRule>
    <cfRule type="cellIs" dxfId="1401" priority="520" operator="greaterThanOrEqual">
      <formula>$E28</formula>
    </cfRule>
  </conditionalFormatting>
  <conditionalFormatting sqref="N29">
    <cfRule type="cellIs" dxfId="1400" priority="515" operator="equal">
      <formula>0</formula>
    </cfRule>
    <cfRule type="cellIs" dxfId="1399" priority="516" operator="lessThan">
      <formula>$E29</formula>
    </cfRule>
    <cfRule type="cellIs" dxfId="1398" priority="517" operator="greaterThanOrEqual">
      <formula>$E29</formula>
    </cfRule>
  </conditionalFormatting>
  <conditionalFormatting sqref="N30">
    <cfRule type="cellIs" dxfId="1397" priority="512" operator="equal">
      <formula>0</formula>
    </cfRule>
    <cfRule type="cellIs" dxfId="1396" priority="513" operator="lessThan">
      <formula>$E30</formula>
    </cfRule>
    <cfRule type="cellIs" dxfId="1395" priority="514" operator="greaterThanOrEqual">
      <formula>$E30</formula>
    </cfRule>
  </conditionalFormatting>
  <conditionalFormatting sqref="N24">
    <cfRule type="cellIs" dxfId="1394" priority="536" operator="equal">
      <formula>0</formula>
    </cfRule>
    <cfRule type="cellIs" dxfId="1393" priority="537" operator="greaterThanOrEqual">
      <formula>M24</formula>
    </cfRule>
    <cfRule type="cellIs" dxfId="1392" priority="538" operator="lessThan">
      <formula>M24</formula>
    </cfRule>
  </conditionalFormatting>
  <conditionalFormatting sqref="O24">
    <cfRule type="cellIs" dxfId="1391" priority="533" operator="equal">
      <formula>"Meta Totalmente Alcanzada"</formula>
    </cfRule>
    <cfRule type="cellIs" dxfId="1390" priority="534" operator="equal">
      <formula>"Meta Parcialmente Alcanzada"</formula>
    </cfRule>
    <cfRule type="cellIs" dxfId="1389" priority="535" operator="equal">
      <formula>"Ningunha Meta Alcanzada"</formula>
    </cfRule>
  </conditionalFormatting>
  <conditionalFormatting sqref="O26">
    <cfRule type="cellIs" dxfId="1388" priority="530" operator="equal">
      <formula>"Introducir resultado"</formula>
    </cfRule>
    <cfRule type="cellIs" dxfId="1387" priority="531" operator="equal">
      <formula>"Meta Conseguida"</formula>
    </cfRule>
    <cfRule type="cellIs" dxfId="1386" priority="532" operator="equal">
      <formula>"Meta non Conseguida"</formula>
    </cfRule>
  </conditionalFormatting>
  <conditionalFormatting sqref="N26">
    <cfRule type="cellIs" dxfId="1385" priority="527" operator="equal">
      <formula>0</formula>
    </cfRule>
    <cfRule type="cellIs" dxfId="1384" priority="528" operator="lessThanOrEqual">
      <formula>M26</formula>
    </cfRule>
    <cfRule type="cellIs" dxfId="1383" priority="529" operator="greaterThan">
      <formula>M26</formula>
    </cfRule>
  </conditionalFormatting>
  <conditionalFormatting sqref="N25">
    <cfRule type="cellIs" dxfId="1382" priority="524" operator="equal">
      <formula>0</formula>
    </cfRule>
    <cfRule type="cellIs" dxfId="1381" priority="525" operator="lessThan">
      <formula>M25</formula>
    </cfRule>
    <cfRule type="cellIs" dxfId="1380" priority="526" operator="greaterThanOrEqual">
      <formula>M25</formula>
    </cfRule>
  </conditionalFormatting>
  <conditionalFormatting sqref="N92">
    <cfRule type="cellIs" dxfId="1379" priority="509" operator="equal">
      <formula>0</formula>
    </cfRule>
    <cfRule type="cellIs" dxfId="1378" priority="510" operator="lessThan">
      <formula>M92</formula>
    </cfRule>
    <cfRule type="cellIs" dxfId="1377" priority="511" operator="greaterThanOrEqual">
      <formula>M92</formula>
    </cfRule>
  </conditionalFormatting>
  <conditionalFormatting sqref="O92">
    <cfRule type="cellIs" dxfId="1376" priority="506" operator="equal">
      <formula>"Meta Totalmente Alcanzada"</formula>
    </cfRule>
    <cfRule type="cellIs" dxfId="1375" priority="507" operator="equal">
      <formula>"Meta Parcialmente Alcanzada"</formula>
    </cfRule>
    <cfRule type="cellIs" dxfId="1374" priority="508" operator="equal">
      <formula>"Ningunha Meta Alcanzada"</formula>
    </cfRule>
  </conditionalFormatting>
  <conditionalFormatting sqref="N56:N58">
    <cfRule type="cellIs" dxfId="1373" priority="449" operator="equal">
      <formula>0</formula>
    </cfRule>
    <cfRule type="cellIs" dxfId="1372" priority="450" operator="lessThan">
      <formula>M56</formula>
    </cfRule>
    <cfRule type="cellIs" dxfId="1371" priority="451" operator="greaterThanOrEqual">
      <formula>M56</formula>
    </cfRule>
  </conditionalFormatting>
  <conditionalFormatting sqref="N66">
    <cfRule type="cellIs" dxfId="1370" priority="446" operator="equal">
      <formula>0</formula>
    </cfRule>
    <cfRule type="cellIs" dxfId="1369" priority="447" operator="lessThan">
      <formula>M66</formula>
    </cfRule>
    <cfRule type="cellIs" dxfId="1368" priority="448" operator="greaterThanOrEqual">
      <formula>M66</formula>
    </cfRule>
  </conditionalFormatting>
  <conditionalFormatting sqref="N67">
    <cfRule type="cellIs" dxfId="1367" priority="443" operator="equal">
      <formula>0</formula>
    </cfRule>
    <cfRule type="cellIs" dxfId="1366" priority="444" operator="lessThan">
      <formula>M67</formula>
    </cfRule>
    <cfRule type="cellIs" dxfId="1365" priority="445" operator="greaterThanOrEqual">
      <formula>M67</formula>
    </cfRule>
  </conditionalFormatting>
  <conditionalFormatting sqref="N68">
    <cfRule type="cellIs" dxfId="1364" priority="440" operator="equal">
      <formula>0</formula>
    </cfRule>
    <cfRule type="cellIs" dxfId="1363" priority="441" operator="lessThan">
      <formula>M68</formula>
    </cfRule>
    <cfRule type="cellIs" dxfId="1362" priority="442" operator="greaterThanOrEqual">
      <formula>M68</formula>
    </cfRule>
  </conditionalFormatting>
  <conditionalFormatting sqref="N69">
    <cfRule type="cellIs" dxfId="1361" priority="437" operator="equal">
      <formula>0</formula>
    </cfRule>
    <cfRule type="cellIs" dxfId="1360" priority="438" operator="lessThan">
      <formula>M69</formula>
    </cfRule>
    <cfRule type="cellIs" dxfId="1359" priority="439" operator="greaterThanOrEqual">
      <formula>M69</formula>
    </cfRule>
  </conditionalFormatting>
  <conditionalFormatting sqref="N83">
    <cfRule type="cellIs" dxfId="1358" priority="434" operator="equal">
      <formula>0</formula>
    </cfRule>
    <cfRule type="cellIs" dxfId="1357" priority="435" operator="lessThan">
      <formula>M83</formula>
    </cfRule>
    <cfRule type="cellIs" dxfId="1356" priority="436" operator="greaterThanOrEqual">
      <formula>M83</formula>
    </cfRule>
  </conditionalFormatting>
  <conditionalFormatting sqref="N84">
    <cfRule type="cellIs" dxfId="1355" priority="431" operator="equal">
      <formula>0</formula>
    </cfRule>
    <cfRule type="cellIs" dxfId="1354" priority="432" operator="lessThan">
      <formula>M84</formula>
    </cfRule>
    <cfRule type="cellIs" dxfId="1353" priority="433" operator="greaterThanOrEqual">
      <formula>M84</formula>
    </cfRule>
  </conditionalFormatting>
  <conditionalFormatting sqref="N85">
    <cfRule type="cellIs" dxfId="1352" priority="428" operator="equal">
      <formula>0</formula>
    </cfRule>
    <cfRule type="cellIs" dxfId="1351" priority="429" operator="lessThan">
      <formula>M85</formula>
    </cfRule>
    <cfRule type="cellIs" dxfId="1350" priority="430" operator="greaterThanOrEqual">
      <formula>M85</formula>
    </cfRule>
  </conditionalFormatting>
  <conditionalFormatting sqref="N86">
    <cfRule type="cellIs" dxfId="1349" priority="425" operator="equal">
      <formula>0</formula>
    </cfRule>
    <cfRule type="cellIs" dxfId="1348" priority="426" operator="lessThan">
      <formula>M86</formula>
    </cfRule>
    <cfRule type="cellIs" dxfId="1347" priority="427" operator="greaterThanOrEqual">
      <formula>M86</formula>
    </cfRule>
  </conditionalFormatting>
  <conditionalFormatting sqref="N61">
    <cfRule type="cellIs" dxfId="1346" priority="419" operator="equal">
      <formula>0</formula>
    </cfRule>
    <cfRule type="cellIs" dxfId="1345" priority="420" operator="lessThan">
      <formula>M61</formula>
    </cfRule>
    <cfRule type="cellIs" dxfId="1344" priority="421" operator="greaterThanOrEqual">
      <formula>M61</formula>
    </cfRule>
  </conditionalFormatting>
  <conditionalFormatting sqref="O61">
    <cfRule type="cellIs" dxfId="1343" priority="422" operator="equal">
      <formula>"Introducir resultado"</formula>
    </cfRule>
    <cfRule type="cellIs" dxfId="1342" priority="423" operator="equal">
      <formula>"Meta Conseguida"</formula>
    </cfRule>
    <cfRule type="cellIs" dxfId="1341" priority="424" operator="equal">
      <formula>"Meta non Conseguida"</formula>
    </cfRule>
  </conditionalFormatting>
  <conditionalFormatting sqref="O35">
    <cfRule type="cellIs" dxfId="1340" priority="388" operator="equal">
      <formula>"Introducir resultado"</formula>
    </cfRule>
    <cfRule type="cellIs" dxfId="1339" priority="389" operator="equal">
      <formula>"Meta Conseguida"</formula>
    </cfRule>
    <cfRule type="cellIs" dxfId="1338" priority="390" operator="equal">
      <formula>"Meta non Conseguida"</formula>
    </cfRule>
  </conditionalFormatting>
  <conditionalFormatting sqref="O25">
    <cfRule type="cellIs" dxfId="1337" priority="385" operator="equal">
      <formula>"Introducir resultado"</formula>
    </cfRule>
    <cfRule type="cellIs" dxfId="1336" priority="386" operator="equal">
      <formula>"Meta Conseguida"</formula>
    </cfRule>
    <cfRule type="cellIs" dxfId="1335" priority="387" operator="equal">
      <formula>"Meta non Conseguida"</formula>
    </cfRule>
  </conditionalFormatting>
  <conditionalFormatting sqref="O27:O30">
    <cfRule type="cellIs" dxfId="1334" priority="382" operator="equal">
      <formula>"Introducir resultado"</formula>
    </cfRule>
    <cfRule type="cellIs" dxfId="1333" priority="383" operator="equal">
      <formula>"Meta Conseguida"</formula>
    </cfRule>
    <cfRule type="cellIs" dxfId="1332" priority="384" operator="equal">
      <formula>"Meta non Conseguida"</formula>
    </cfRule>
  </conditionalFormatting>
  <conditionalFormatting sqref="O32">
    <cfRule type="cellIs" dxfId="1331" priority="379" operator="equal">
      <formula>"Introducir resultado"</formula>
    </cfRule>
    <cfRule type="cellIs" dxfId="1330" priority="380" operator="equal">
      <formula>"Meta Conseguida"</formula>
    </cfRule>
    <cfRule type="cellIs" dxfId="1329" priority="381" operator="equal">
      <formula>"Meta non Conseguida"</formula>
    </cfRule>
  </conditionalFormatting>
  <conditionalFormatting sqref="O53">
    <cfRule type="cellIs" dxfId="1328" priority="376" operator="equal">
      <formula>"Introducir resultado"</formula>
    </cfRule>
    <cfRule type="cellIs" dxfId="1327" priority="377" operator="equal">
      <formula>"Meta Conseguida"</formula>
    </cfRule>
    <cfRule type="cellIs" dxfId="1326" priority="378" operator="equal">
      <formula>"Meta non Conseguida"</formula>
    </cfRule>
  </conditionalFormatting>
  <conditionalFormatting sqref="O64">
    <cfRule type="cellIs" dxfId="1325" priority="373" operator="equal">
      <formula>"Introducir resultado"</formula>
    </cfRule>
    <cfRule type="cellIs" dxfId="1324" priority="374" operator="equal">
      <formula>"Meta Conseguida"</formula>
    </cfRule>
    <cfRule type="cellIs" dxfId="1323" priority="375" operator="equal">
      <formula>"Meta non Conseguida"</formula>
    </cfRule>
  </conditionalFormatting>
  <conditionalFormatting sqref="O70">
    <cfRule type="cellIs" dxfId="1322" priority="370" operator="equal">
      <formula>"Introducir resultado"</formula>
    </cfRule>
    <cfRule type="cellIs" dxfId="1321" priority="371" operator="equal">
      <formula>"Indicador Completado"</formula>
    </cfRule>
    <cfRule type="cellIs" dxfId="1320" priority="372" operator="equal">
      <formula>"Meta no Conseguida"</formula>
    </cfRule>
  </conditionalFormatting>
  <conditionalFormatting sqref="O72">
    <cfRule type="cellIs" dxfId="1319" priority="367" operator="equal">
      <formula>"Introducir resultado"</formula>
    </cfRule>
    <cfRule type="cellIs" dxfId="1318" priority="368" operator="equal">
      <formula>"Indicador Completado"</formula>
    </cfRule>
    <cfRule type="cellIs" dxfId="1317" priority="369" operator="equal">
      <formula>"Meta no Conseguida"</formula>
    </cfRule>
  </conditionalFormatting>
  <conditionalFormatting sqref="O71">
    <cfRule type="cellIs" dxfId="1316" priority="364" operator="equal">
      <formula>"Introducir resultado"</formula>
    </cfRule>
    <cfRule type="cellIs" dxfId="1315" priority="365" operator="equal">
      <formula>"Meta Conseguida"</formula>
    </cfRule>
    <cfRule type="cellIs" dxfId="1314" priority="366" operator="equal">
      <formula>"Meta non Conseguida"</formula>
    </cfRule>
  </conditionalFormatting>
  <conditionalFormatting sqref="O73">
    <cfRule type="cellIs" dxfId="1313" priority="361" operator="equal">
      <formula>"Introducir resultado"</formula>
    </cfRule>
    <cfRule type="cellIs" dxfId="1312" priority="362" operator="equal">
      <formula>"Meta Conseguida"</formula>
    </cfRule>
    <cfRule type="cellIs" dxfId="1311" priority="363" operator="equal">
      <formula>"Meta non Conseguida"</formula>
    </cfRule>
  </conditionalFormatting>
  <conditionalFormatting sqref="O74">
    <cfRule type="cellIs" dxfId="1310" priority="358" operator="equal">
      <formula>"Introducir resultado"</formula>
    </cfRule>
    <cfRule type="cellIs" dxfId="1309" priority="359" operator="equal">
      <formula>"Meta Conseguida"</formula>
    </cfRule>
    <cfRule type="cellIs" dxfId="1308" priority="360" operator="equal">
      <formula>"Meta non Conseguida"</formula>
    </cfRule>
  </conditionalFormatting>
  <conditionalFormatting sqref="O80">
    <cfRule type="cellIs" dxfId="1307" priority="355" operator="equal">
      <formula>"Introducir resultado"</formula>
    </cfRule>
    <cfRule type="cellIs" dxfId="1306" priority="356" operator="equal">
      <formula>"Meta Conseguida"</formula>
    </cfRule>
    <cfRule type="cellIs" dxfId="1305" priority="357" operator="equal">
      <formula>"Meta non Conseguida"</formula>
    </cfRule>
  </conditionalFormatting>
  <conditionalFormatting sqref="O81">
    <cfRule type="cellIs" dxfId="1304" priority="352" operator="equal">
      <formula>"Introducir resultado"</formula>
    </cfRule>
    <cfRule type="cellIs" dxfId="1303" priority="353" operator="equal">
      <formula>"Meta Conseguida"</formula>
    </cfRule>
    <cfRule type="cellIs" dxfId="1302" priority="354" operator="equal">
      <formula>"Meta non Conseguida"</formula>
    </cfRule>
  </conditionalFormatting>
  <conditionalFormatting sqref="N80">
    <cfRule type="cellIs" dxfId="1301" priority="349" operator="equal">
      <formula>0</formula>
    </cfRule>
    <cfRule type="cellIs" dxfId="1300" priority="350" operator="lessThan">
      <formula>M80</formula>
    </cfRule>
    <cfRule type="cellIs" dxfId="1299" priority="351" operator="greaterThanOrEqual">
      <formula>M80</formula>
    </cfRule>
  </conditionalFormatting>
  <conditionalFormatting sqref="N71">
    <cfRule type="cellIs" dxfId="1298" priority="346" operator="equal">
      <formula>0</formula>
    </cfRule>
    <cfRule type="cellIs" dxfId="1297" priority="347" operator="lessThan">
      <formula>M71</formula>
    </cfRule>
    <cfRule type="cellIs" dxfId="1296" priority="348" operator="greaterThanOrEqual">
      <formula>M71</formula>
    </cfRule>
  </conditionalFormatting>
  <conditionalFormatting sqref="N73">
    <cfRule type="cellIs" dxfId="1295" priority="343" operator="equal">
      <formula>0</formula>
    </cfRule>
    <cfRule type="cellIs" dxfId="1294" priority="344" operator="lessThan">
      <formula>M73</formula>
    </cfRule>
    <cfRule type="cellIs" dxfId="1293" priority="345" operator="greaterThanOrEqual">
      <formula>M73</formula>
    </cfRule>
  </conditionalFormatting>
  <conditionalFormatting sqref="N74">
    <cfRule type="cellIs" dxfId="1292" priority="340" operator="equal">
      <formula>0</formula>
    </cfRule>
    <cfRule type="cellIs" dxfId="1291" priority="341" operator="lessThan">
      <formula>M74</formula>
    </cfRule>
    <cfRule type="cellIs" dxfId="1290" priority="342" operator="greaterThanOrEqual">
      <formula>M74</formula>
    </cfRule>
  </conditionalFormatting>
  <conditionalFormatting sqref="N81">
    <cfRule type="cellIs" dxfId="1289" priority="337" operator="equal">
      <formula>0</formula>
    </cfRule>
    <cfRule type="cellIs" dxfId="1288" priority="338" operator="lessThan">
      <formula>M81</formula>
    </cfRule>
    <cfRule type="cellIs" dxfId="1287" priority="339" operator="greaterThanOrEqual">
      <formula>M81</formula>
    </cfRule>
  </conditionalFormatting>
  <conditionalFormatting sqref="O87:O88">
    <cfRule type="cellIs" dxfId="1286" priority="334" operator="equal">
      <formula>"Introducir resultado"</formula>
    </cfRule>
    <cfRule type="cellIs" dxfId="1285" priority="335" operator="equal">
      <formula>"Indicador Completado"</formula>
    </cfRule>
    <cfRule type="cellIs" dxfId="1284" priority="336" operator="equal">
      <formula>"Meta no Conseguida"</formula>
    </cfRule>
  </conditionalFormatting>
  <conditionalFormatting sqref="N93:N102">
    <cfRule type="cellIs" dxfId="1283" priority="331" operator="equal">
      <formula>0</formula>
    </cfRule>
    <cfRule type="cellIs" dxfId="1282" priority="332" operator="lessThan">
      <formula>M93</formula>
    </cfRule>
    <cfRule type="cellIs" dxfId="1281" priority="333" operator="greaterThanOrEqual">
      <formula>M93</formula>
    </cfRule>
  </conditionalFormatting>
  <conditionalFormatting sqref="O93:O102">
    <cfRule type="cellIs" dxfId="1280" priority="328" operator="equal">
      <formula>"Introducir resultado"</formula>
    </cfRule>
    <cfRule type="cellIs" dxfId="1279" priority="329" operator="equal">
      <formula>"Meta Conseguida"</formula>
    </cfRule>
    <cfRule type="cellIs" dxfId="1278" priority="330" operator="equal">
      <formula>"Meta non Conseguida"</formula>
    </cfRule>
  </conditionalFormatting>
  <conditionalFormatting sqref="F7">
    <cfRule type="cellIs" dxfId="1277" priority="325" operator="equal">
      <formula>0</formula>
    </cfRule>
    <cfRule type="cellIs" dxfId="1276" priority="326" operator="lessThan">
      <formula>E7</formula>
    </cfRule>
    <cfRule type="cellIs" dxfId="1275" priority="327" operator="greaterThanOrEqual">
      <formula>E7</formula>
    </cfRule>
  </conditionalFormatting>
  <conditionalFormatting sqref="F18">
    <cfRule type="cellIs" dxfId="1274" priority="316" operator="equal">
      <formula>0</formula>
    </cfRule>
    <cfRule type="cellIs" dxfId="1273" priority="317" operator="lessThan">
      <formula>E18</formula>
    </cfRule>
    <cfRule type="cellIs" dxfId="1272" priority="318" operator="greaterThanOrEqual">
      <formula>E18</formula>
    </cfRule>
  </conditionalFormatting>
  <conditionalFormatting sqref="G10">
    <cfRule type="cellIs" dxfId="1271" priority="322" operator="equal">
      <formula>"Introducir resultado"</formula>
    </cfRule>
    <cfRule type="cellIs" dxfId="1270" priority="323" operator="equal">
      <formula>"Meta Conseguida"</formula>
    </cfRule>
    <cfRule type="cellIs" dxfId="1269" priority="324" operator="equal">
      <formula>"Meta non Conseguida"</formula>
    </cfRule>
  </conditionalFormatting>
  <conditionalFormatting sqref="G16">
    <cfRule type="cellIs" dxfId="1268" priority="319" operator="equal">
      <formula>"Meta Totalmente Alcanzada"</formula>
    </cfRule>
    <cfRule type="cellIs" dxfId="1267" priority="320" operator="equal">
      <formula>"Meta Parcialmente Alcanzada"</formula>
    </cfRule>
    <cfRule type="cellIs" dxfId="1266" priority="321" operator="equal">
      <formula>"Ningunha Meta Alcanzada"</formula>
    </cfRule>
  </conditionalFormatting>
  <conditionalFormatting sqref="F11">
    <cfRule type="cellIs" dxfId="1265" priority="313" operator="equal">
      <formula>0</formula>
    </cfRule>
    <cfRule type="cellIs" dxfId="1264" priority="314" operator="lessThan">
      <formula>$E11</formula>
    </cfRule>
    <cfRule type="cellIs" dxfId="1263" priority="315" operator="greaterThanOrEqual">
      <formula>$E11</formula>
    </cfRule>
  </conditionalFormatting>
  <conditionalFormatting sqref="F9">
    <cfRule type="cellIs" dxfId="1262" priority="310" operator="equal">
      <formula>0</formula>
    </cfRule>
    <cfRule type="cellIs" dxfId="1261" priority="311" operator="lessThan">
      <formula>E9</formula>
    </cfRule>
    <cfRule type="cellIs" dxfId="1260" priority="312" operator="greaterThanOrEqual">
      <formula>E9</formula>
    </cfRule>
  </conditionalFormatting>
  <conditionalFormatting sqref="F17">
    <cfRule type="cellIs" dxfId="1259" priority="307" operator="equal">
      <formula>0</formula>
    </cfRule>
    <cfRule type="cellIs" dxfId="1258" priority="308" operator="lessThan">
      <formula>E17</formula>
    </cfRule>
    <cfRule type="cellIs" dxfId="1257" priority="309" operator="greaterThanOrEqual">
      <formula>E17</formula>
    </cfRule>
  </conditionalFormatting>
  <conditionalFormatting sqref="F16">
    <cfRule type="cellIs" dxfId="1256" priority="304" operator="equal">
      <formula>0</formula>
    </cfRule>
    <cfRule type="cellIs" dxfId="1255" priority="305" operator="greaterThanOrEqual">
      <formula>E16</formula>
    </cfRule>
    <cfRule type="cellIs" dxfId="1254" priority="306" operator="lessThan">
      <formula>E16</formula>
    </cfRule>
  </conditionalFormatting>
  <conditionalFormatting sqref="F21">
    <cfRule type="cellIs" dxfId="1253" priority="301" operator="equal">
      <formula>0</formula>
    </cfRule>
    <cfRule type="cellIs" dxfId="1252" priority="302" operator="lessThan">
      <formula>E21</formula>
    </cfRule>
    <cfRule type="cellIs" dxfId="1251" priority="303" operator="greaterThanOrEqual">
      <formula>E21</formula>
    </cfRule>
  </conditionalFormatting>
  <conditionalFormatting sqref="F22">
    <cfRule type="cellIs" dxfId="1250" priority="298" operator="equal">
      <formula>0</formula>
    </cfRule>
    <cfRule type="cellIs" dxfId="1249" priority="299" operator="lessThan">
      <formula>E22</formula>
    </cfRule>
    <cfRule type="cellIs" dxfId="1248" priority="300" operator="greaterThanOrEqual">
      <formula>E22</formula>
    </cfRule>
  </conditionalFormatting>
  <conditionalFormatting sqref="F10">
    <cfRule type="cellIs" dxfId="1247" priority="295" operator="equal">
      <formula>0</formula>
    </cfRule>
    <cfRule type="cellIs" dxfId="1246" priority="296" operator="lessThan">
      <formula>E10</formula>
    </cfRule>
    <cfRule type="cellIs" dxfId="1245" priority="297" operator="greaterThanOrEqual">
      <formula>E10</formula>
    </cfRule>
  </conditionalFormatting>
  <conditionalFormatting sqref="G8">
    <cfRule type="cellIs" dxfId="1244" priority="292" operator="equal">
      <formula>"Meta Totalmente Alcanzada"</formula>
    </cfRule>
    <cfRule type="cellIs" dxfId="1243" priority="293" operator="equal">
      <formula>"Meta Parcialmente Alcanzada"</formula>
    </cfRule>
    <cfRule type="cellIs" dxfId="1242" priority="294" operator="equal">
      <formula>"Ningunha Meta Alcanzada"</formula>
    </cfRule>
  </conditionalFormatting>
  <conditionalFormatting sqref="F8">
    <cfRule type="cellIs" dxfId="1241" priority="289" operator="equal">
      <formula>0</formula>
    </cfRule>
    <cfRule type="cellIs" dxfId="1240" priority="290" operator="greaterThanOrEqual">
      <formula>E8</formula>
    </cfRule>
    <cfRule type="cellIs" dxfId="1239" priority="291" operator="lessThan">
      <formula>E8</formula>
    </cfRule>
  </conditionalFormatting>
  <conditionalFormatting sqref="F13">
    <cfRule type="cellIs" dxfId="1238" priority="286" operator="equal">
      <formula>0</formula>
    </cfRule>
    <cfRule type="cellIs" dxfId="1237" priority="287" operator="lessThan">
      <formula>E13</formula>
    </cfRule>
    <cfRule type="cellIs" dxfId="1236" priority="288" operator="greaterThanOrEqual">
      <formula>E13</formula>
    </cfRule>
  </conditionalFormatting>
  <conditionalFormatting sqref="F14">
    <cfRule type="cellIs" dxfId="1235" priority="283" operator="equal">
      <formula>0</formula>
    </cfRule>
    <cfRule type="cellIs" dxfId="1234" priority="284" operator="lessThan">
      <formula>E14</formula>
    </cfRule>
    <cfRule type="cellIs" dxfId="1233" priority="285" operator="greaterThanOrEqual">
      <formula>E14</formula>
    </cfRule>
  </conditionalFormatting>
  <conditionalFormatting sqref="G12">
    <cfRule type="cellIs" dxfId="1232" priority="280" operator="equal">
      <formula>"Meta Totalmente Alcanzada"</formula>
    </cfRule>
    <cfRule type="cellIs" dxfId="1231" priority="281" operator="equal">
      <formula>"Meta Parcialmente Alcanzada"</formula>
    </cfRule>
    <cfRule type="cellIs" dxfId="1230" priority="282" operator="equal">
      <formula>"Ningunha Meta Alcanzada"</formula>
    </cfRule>
  </conditionalFormatting>
  <conditionalFormatting sqref="F12">
    <cfRule type="cellIs" dxfId="1229" priority="277" operator="equal">
      <formula>0</formula>
    </cfRule>
    <cfRule type="cellIs" dxfId="1228" priority="278" operator="greaterThanOrEqual">
      <formula>E12</formula>
    </cfRule>
    <cfRule type="cellIs" dxfId="1227" priority="279" operator="lessThan">
      <formula>E12</formula>
    </cfRule>
  </conditionalFormatting>
  <conditionalFormatting sqref="G20">
    <cfRule type="cellIs" dxfId="1226" priority="274" operator="equal">
      <formula>"Meta Totalmente Alcanzada"</formula>
    </cfRule>
    <cfRule type="cellIs" dxfId="1225" priority="275" operator="equal">
      <formula>"Meta Parcialmente Alcanzada"</formula>
    </cfRule>
    <cfRule type="cellIs" dxfId="1224" priority="276" operator="equal">
      <formula>"Ningunha Meta Alcanzada"</formula>
    </cfRule>
  </conditionalFormatting>
  <conditionalFormatting sqref="F20">
    <cfRule type="cellIs" dxfId="1223" priority="271" operator="equal">
      <formula>0</formula>
    </cfRule>
    <cfRule type="cellIs" dxfId="1222" priority="272" operator="greaterThanOrEqual">
      <formula>E20</formula>
    </cfRule>
    <cfRule type="cellIs" dxfId="1221" priority="273" operator="lessThan">
      <formula>E20</formula>
    </cfRule>
  </conditionalFormatting>
  <conditionalFormatting sqref="G7">
    <cfRule type="cellIs" dxfId="1220" priority="268" operator="equal">
      <formula>"Introducir resultado"</formula>
    </cfRule>
    <cfRule type="cellIs" dxfId="1219" priority="269" operator="equal">
      <formula>"Meta Conseguida"</formula>
    </cfRule>
    <cfRule type="cellIs" dxfId="1218" priority="270" operator="equal">
      <formula>"Meta non Conseguida"</formula>
    </cfRule>
  </conditionalFormatting>
  <conditionalFormatting sqref="G9">
    <cfRule type="cellIs" dxfId="1217" priority="265" operator="equal">
      <formula>"Introducir resultado"</formula>
    </cfRule>
    <cfRule type="cellIs" dxfId="1216" priority="266" operator="equal">
      <formula>"Meta Conseguida"</formula>
    </cfRule>
    <cfRule type="cellIs" dxfId="1215" priority="267" operator="equal">
      <formula>"Meta non Conseguida"</formula>
    </cfRule>
  </conditionalFormatting>
  <conditionalFormatting sqref="G14">
    <cfRule type="cellIs" dxfId="1214" priority="262" operator="equal">
      <formula>"Introducir resultado"</formula>
    </cfRule>
    <cfRule type="cellIs" dxfId="1213" priority="263" operator="equal">
      <formula>"Meta Conseguida"</formula>
    </cfRule>
    <cfRule type="cellIs" dxfId="1212" priority="264" operator="equal">
      <formula>"Meta non Conseguida"</formula>
    </cfRule>
  </conditionalFormatting>
  <conditionalFormatting sqref="G13">
    <cfRule type="cellIs" dxfId="1211" priority="259" operator="equal">
      <formula>"Introducir resultado"</formula>
    </cfRule>
    <cfRule type="cellIs" dxfId="1210" priority="260" operator="equal">
      <formula>"Meta Conseguida"</formula>
    </cfRule>
    <cfRule type="cellIs" dxfId="1209" priority="261" operator="equal">
      <formula>"Meta non Conseguida"</formula>
    </cfRule>
  </conditionalFormatting>
  <conditionalFormatting sqref="F15">
    <cfRule type="cellIs" dxfId="1208" priority="258" operator="equal">
      <formula>0</formula>
    </cfRule>
  </conditionalFormatting>
  <conditionalFormatting sqref="G15">
    <cfRule type="cellIs" dxfId="1207" priority="255" operator="equal">
      <formula>"Introducir resultado"</formula>
    </cfRule>
    <cfRule type="cellIs" dxfId="1206" priority="256" operator="equal">
      <formula>"Resultado Introducido"</formula>
    </cfRule>
    <cfRule type="cellIs" dxfId="1205" priority="257" operator="equal">
      <formula>"Meta no Conseguida"</formula>
    </cfRule>
  </conditionalFormatting>
  <conditionalFormatting sqref="G18">
    <cfRule type="cellIs" dxfId="1204" priority="252" operator="equal">
      <formula>"Introducir resultado"</formula>
    </cfRule>
    <cfRule type="cellIs" dxfId="1203" priority="253" operator="equal">
      <formula>"Meta Conseguida"</formula>
    </cfRule>
    <cfRule type="cellIs" dxfId="1202" priority="254" operator="equal">
      <formula>"Meta non Conseguida"</formula>
    </cfRule>
  </conditionalFormatting>
  <conditionalFormatting sqref="G17">
    <cfRule type="cellIs" dxfId="1201" priority="249" operator="equal">
      <formula>"Introducir resultado"</formula>
    </cfRule>
    <cfRule type="cellIs" dxfId="1200" priority="250" operator="equal">
      <formula>"Meta Conseguida"</formula>
    </cfRule>
    <cfRule type="cellIs" dxfId="1199" priority="251" operator="equal">
      <formula>"Meta non Conseguida"</formula>
    </cfRule>
  </conditionalFormatting>
  <conditionalFormatting sqref="G22">
    <cfRule type="cellIs" dxfId="1198" priority="246" operator="equal">
      <formula>"Introducir resultado"</formula>
    </cfRule>
    <cfRule type="cellIs" dxfId="1197" priority="247" operator="equal">
      <formula>"Meta Conseguida"</formula>
    </cfRule>
    <cfRule type="cellIs" dxfId="1196" priority="248" operator="equal">
      <formula>"Meta non Conseguida"</formula>
    </cfRule>
  </conditionalFormatting>
  <conditionalFormatting sqref="G21">
    <cfRule type="cellIs" dxfId="1195" priority="243" operator="equal">
      <formula>"Introducir resultado"</formula>
    </cfRule>
    <cfRule type="cellIs" dxfId="1194" priority="244" operator="equal">
      <formula>"Meta Conseguida"</formula>
    </cfRule>
    <cfRule type="cellIs" dxfId="1193" priority="245" operator="equal">
      <formula>"Meta non Conseguida"</formula>
    </cfRule>
  </conditionalFormatting>
  <conditionalFormatting sqref="J7">
    <cfRule type="cellIs" dxfId="1192" priority="240" operator="equal">
      <formula>0</formula>
    </cfRule>
    <cfRule type="cellIs" dxfId="1191" priority="241" operator="lessThan">
      <formula>I7</formula>
    </cfRule>
    <cfRule type="cellIs" dxfId="1190" priority="242" operator="greaterThanOrEqual">
      <formula>I7</formula>
    </cfRule>
  </conditionalFormatting>
  <conditionalFormatting sqref="K10">
    <cfRule type="cellIs" dxfId="1189" priority="237" operator="equal">
      <formula>"Introducir resultado"</formula>
    </cfRule>
    <cfRule type="cellIs" dxfId="1188" priority="238" operator="equal">
      <formula>"Meta Conseguida"</formula>
    </cfRule>
    <cfRule type="cellIs" dxfId="1187" priority="239" operator="equal">
      <formula>"Meta non Conseguida"</formula>
    </cfRule>
  </conditionalFormatting>
  <conditionalFormatting sqref="K16">
    <cfRule type="cellIs" dxfId="1186" priority="234" operator="equal">
      <formula>"Meta Totalmente Alcanzada"</formula>
    </cfRule>
    <cfRule type="cellIs" dxfId="1185" priority="235" operator="equal">
      <formula>"Meta Parcialmente Alcanzada"</formula>
    </cfRule>
    <cfRule type="cellIs" dxfId="1184" priority="236" operator="equal">
      <formula>"Ningunha Meta Alcanzada"</formula>
    </cfRule>
  </conditionalFormatting>
  <conditionalFormatting sqref="J11">
    <cfRule type="cellIs" dxfId="1183" priority="231" operator="equal">
      <formula>0</formula>
    </cfRule>
    <cfRule type="cellIs" dxfId="1182" priority="232" operator="lessThan">
      <formula>$E11</formula>
    </cfRule>
    <cfRule type="cellIs" dxfId="1181" priority="233" operator="greaterThanOrEqual">
      <formula>$E11</formula>
    </cfRule>
  </conditionalFormatting>
  <conditionalFormatting sqref="J9">
    <cfRule type="cellIs" dxfId="1180" priority="228" operator="equal">
      <formula>0</formula>
    </cfRule>
    <cfRule type="cellIs" dxfId="1179" priority="229" operator="lessThan">
      <formula>I9</formula>
    </cfRule>
    <cfRule type="cellIs" dxfId="1178" priority="230" operator="greaterThanOrEqual">
      <formula>I9</formula>
    </cfRule>
  </conditionalFormatting>
  <conditionalFormatting sqref="J17">
    <cfRule type="cellIs" dxfId="1177" priority="225" operator="equal">
      <formula>0</formula>
    </cfRule>
    <cfRule type="cellIs" dxfId="1176" priority="226" operator="lessThan">
      <formula>I17</formula>
    </cfRule>
    <cfRule type="cellIs" dxfId="1175" priority="227" operator="greaterThanOrEqual">
      <formula>I17</formula>
    </cfRule>
  </conditionalFormatting>
  <conditionalFormatting sqref="J16">
    <cfRule type="cellIs" dxfId="1174" priority="222" operator="equal">
      <formula>0</formula>
    </cfRule>
    <cfRule type="cellIs" dxfId="1173" priority="223" operator="greaterThanOrEqual">
      <formula>I16</formula>
    </cfRule>
    <cfRule type="cellIs" dxfId="1172" priority="224" operator="lessThan">
      <formula>I16</formula>
    </cfRule>
  </conditionalFormatting>
  <conditionalFormatting sqref="J21">
    <cfRule type="cellIs" dxfId="1171" priority="219" operator="equal">
      <formula>0</formula>
    </cfRule>
    <cfRule type="cellIs" dxfId="1170" priority="220" operator="lessThan">
      <formula>I21</formula>
    </cfRule>
    <cfRule type="cellIs" dxfId="1169" priority="221" operator="greaterThanOrEqual">
      <formula>I21</formula>
    </cfRule>
  </conditionalFormatting>
  <conditionalFormatting sqref="K8">
    <cfRule type="cellIs" dxfId="1168" priority="216" operator="equal">
      <formula>"Meta Totalmente Alcanzada"</formula>
    </cfRule>
    <cfRule type="cellIs" dxfId="1167" priority="217" operator="equal">
      <formula>"Meta Parcialmente Alcanzada"</formula>
    </cfRule>
    <cfRule type="cellIs" dxfId="1166" priority="218" operator="equal">
      <formula>"Ningunha Meta Alcanzada"</formula>
    </cfRule>
  </conditionalFormatting>
  <conditionalFormatting sqref="J8">
    <cfRule type="cellIs" dxfId="1165" priority="213" operator="equal">
      <formula>0</formula>
    </cfRule>
    <cfRule type="cellIs" dxfId="1164" priority="214" operator="greaterThanOrEqual">
      <formula>I8</formula>
    </cfRule>
    <cfRule type="cellIs" dxfId="1163" priority="215" operator="lessThan">
      <formula>I8</formula>
    </cfRule>
  </conditionalFormatting>
  <conditionalFormatting sqref="J13">
    <cfRule type="cellIs" dxfId="1162" priority="210" operator="equal">
      <formula>0</formula>
    </cfRule>
    <cfRule type="cellIs" dxfId="1161" priority="211" operator="lessThan">
      <formula>I13</formula>
    </cfRule>
    <cfRule type="cellIs" dxfId="1160" priority="212" operator="greaterThanOrEqual">
      <formula>I13</formula>
    </cfRule>
  </conditionalFormatting>
  <conditionalFormatting sqref="K12">
    <cfRule type="cellIs" dxfId="1159" priority="207" operator="equal">
      <formula>"Meta Totalmente Alcanzada"</formula>
    </cfRule>
    <cfRule type="cellIs" dxfId="1158" priority="208" operator="equal">
      <formula>"Meta Parcialmente Alcanzada"</formula>
    </cfRule>
    <cfRule type="cellIs" dxfId="1157" priority="209" operator="equal">
      <formula>"Ningunha Meta Alcanzada"</formula>
    </cfRule>
  </conditionalFormatting>
  <conditionalFormatting sqref="J12">
    <cfRule type="cellIs" dxfId="1156" priority="204" operator="equal">
      <formula>0</formula>
    </cfRule>
    <cfRule type="cellIs" dxfId="1155" priority="205" operator="greaterThanOrEqual">
      <formula>I12</formula>
    </cfRule>
    <cfRule type="cellIs" dxfId="1154" priority="206" operator="lessThan">
      <formula>I12</formula>
    </cfRule>
  </conditionalFormatting>
  <conditionalFormatting sqref="K20">
    <cfRule type="cellIs" dxfId="1153" priority="201" operator="equal">
      <formula>"Meta Totalmente Alcanzada"</formula>
    </cfRule>
    <cfRule type="cellIs" dxfId="1152" priority="202" operator="equal">
      <formula>"Meta Parcialmente Alcanzada"</formula>
    </cfRule>
    <cfRule type="cellIs" dxfId="1151" priority="203" operator="equal">
      <formula>"Ningunha Meta Alcanzada"</formula>
    </cfRule>
  </conditionalFormatting>
  <conditionalFormatting sqref="J20">
    <cfRule type="cellIs" dxfId="1150" priority="198" operator="equal">
      <formula>0</formula>
    </cfRule>
    <cfRule type="cellIs" dxfId="1149" priority="199" operator="greaterThanOrEqual">
      <formula>I20</formula>
    </cfRule>
    <cfRule type="cellIs" dxfId="1148" priority="200" operator="lessThan">
      <formula>I20</formula>
    </cfRule>
  </conditionalFormatting>
  <conditionalFormatting sqref="K7">
    <cfRule type="cellIs" dxfId="1147" priority="195" operator="equal">
      <formula>"Introducir resultado"</formula>
    </cfRule>
    <cfRule type="cellIs" dxfId="1146" priority="196" operator="equal">
      <formula>"Meta Conseguida"</formula>
    </cfRule>
    <cfRule type="cellIs" dxfId="1145" priority="197" operator="equal">
      <formula>"Meta non Conseguida"</formula>
    </cfRule>
  </conditionalFormatting>
  <conditionalFormatting sqref="K9">
    <cfRule type="cellIs" dxfId="1144" priority="192" operator="equal">
      <formula>"Introducir resultado"</formula>
    </cfRule>
    <cfRule type="cellIs" dxfId="1143" priority="193" operator="equal">
      <formula>"Meta Conseguida"</formula>
    </cfRule>
    <cfRule type="cellIs" dxfId="1142" priority="194" operator="equal">
      <formula>"Meta non Conseguida"</formula>
    </cfRule>
  </conditionalFormatting>
  <conditionalFormatting sqref="K14">
    <cfRule type="cellIs" dxfId="1141" priority="189" operator="equal">
      <formula>"Introducir resultado"</formula>
    </cfRule>
    <cfRule type="cellIs" dxfId="1140" priority="190" operator="equal">
      <formula>"Meta Conseguida"</formula>
    </cfRule>
    <cfRule type="cellIs" dxfId="1139" priority="191" operator="equal">
      <formula>"Meta non Conseguida"</formula>
    </cfRule>
  </conditionalFormatting>
  <conditionalFormatting sqref="K13">
    <cfRule type="cellIs" dxfId="1138" priority="186" operator="equal">
      <formula>"Introducir resultado"</formula>
    </cfRule>
    <cfRule type="cellIs" dxfId="1137" priority="187" operator="equal">
      <formula>"Meta Conseguida"</formula>
    </cfRule>
    <cfRule type="cellIs" dxfId="1136" priority="188" operator="equal">
      <formula>"Meta non Conseguida"</formula>
    </cfRule>
  </conditionalFormatting>
  <conditionalFormatting sqref="J15">
    <cfRule type="cellIs" dxfId="1135" priority="185" operator="equal">
      <formula>0</formula>
    </cfRule>
  </conditionalFormatting>
  <conditionalFormatting sqref="K15">
    <cfRule type="cellIs" dxfId="1134" priority="182" operator="equal">
      <formula>"Introducir resultado"</formula>
    </cfRule>
    <cfRule type="cellIs" dxfId="1133" priority="183" operator="equal">
      <formula>"Resultado Introducido"</formula>
    </cfRule>
    <cfRule type="cellIs" dxfId="1132" priority="184" operator="equal">
      <formula>"Meta no Conseguida"</formula>
    </cfRule>
  </conditionalFormatting>
  <conditionalFormatting sqref="K18">
    <cfRule type="cellIs" dxfId="1131" priority="179" operator="equal">
      <formula>"Introducir resultado"</formula>
    </cfRule>
    <cfRule type="cellIs" dxfId="1130" priority="180" operator="equal">
      <formula>"Meta Conseguida"</formula>
    </cfRule>
    <cfRule type="cellIs" dxfId="1129" priority="181" operator="equal">
      <formula>"Meta non Conseguida"</formula>
    </cfRule>
  </conditionalFormatting>
  <conditionalFormatting sqref="K17">
    <cfRule type="cellIs" dxfId="1128" priority="176" operator="equal">
      <formula>"Introducir resultado"</formula>
    </cfRule>
    <cfRule type="cellIs" dxfId="1127" priority="177" operator="equal">
      <formula>"Meta Conseguida"</formula>
    </cfRule>
    <cfRule type="cellIs" dxfId="1126" priority="178" operator="equal">
      <formula>"Meta non Conseguida"</formula>
    </cfRule>
  </conditionalFormatting>
  <conditionalFormatting sqref="K22">
    <cfRule type="cellIs" dxfId="1125" priority="173" operator="equal">
      <formula>"Introducir resultado"</formula>
    </cfRule>
    <cfRule type="cellIs" dxfId="1124" priority="174" operator="equal">
      <formula>"Meta Conseguida"</formula>
    </cfRule>
    <cfRule type="cellIs" dxfId="1123" priority="175" operator="equal">
      <formula>"Meta non Conseguida"</formula>
    </cfRule>
  </conditionalFormatting>
  <conditionalFormatting sqref="K21">
    <cfRule type="cellIs" dxfId="1122" priority="170" operator="equal">
      <formula>"Introducir resultado"</formula>
    </cfRule>
    <cfRule type="cellIs" dxfId="1121" priority="171" operator="equal">
      <formula>"Meta Conseguida"</formula>
    </cfRule>
    <cfRule type="cellIs" dxfId="1120" priority="172" operator="equal">
      <formula>"Meta non Conseguida"</formula>
    </cfRule>
  </conditionalFormatting>
  <conditionalFormatting sqref="N7">
    <cfRule type="cellIs" dxfId="1119" priority="167" operator="equal">
      <formula>0</formula>
    </cfRule>
    <cfRule type="cellIs" dxfId="1118" priority="168" operator="lessThan">
      <formula>M7</formula>
    </cfRule>
    <cfRule type="cellIs" dxfId="1117" priority="169" operator="greaterThanOrEqual">
      <formula>M7</formula>
    </cfRule>
  </conditionalFormatting>
  <conditionalFormatting sqref="O10">
    <cfRule type="cellIs" dxfId="1116" priority="164" operator="equal">
      <formula>"Introducir resultado"</formula>
    </cfRule>
    <cfRule type="cellIs" dxfId="1115" priority="165" operator="equal">
      <formula>"Meta Conseguida"</formula>
    </cfRule>
    <cfRule type="cellIs" dxfId="1114" priority="166" operator="equal">
      <formula>"Meta non Conseguida"</formula>
    </cfRule>
  </conditionalFormatting>
  <conditionalFormatting sqref="O16">
    <cfRule type="cellIs" dxfId="1113" priority="161" operator="equal">
      <formula>"Meta Totalmente Alcanzada"</formula>
    </cfRule>
    <cfRule type="cellIs" dxfId="1112" priority="162" operator="equal">
      <formula>"Meta Parcialmente Alcanzada"</formula>
    </cfRule>
    <cfRule type="cellIs" dxfId="1111" priority="163" operator="equal">
      <formula>"Ningunha Meta Alcanzada"</formula>
    </cfRule>
  </conditionalFormatting>
  <conditionalFormatting sqref="N11">
    <cfRule type="cellIs" dxfId="1110" priority="158" operator="equal">
      <formula>0</formula>
    </cfRule>
    <cfRule type="cellIs" dxfId="1109" priority="159" operator="lessThan">
      <formula>$E11</formula>
    </cfRule>
    <cfRule type="cellIs" dxfId="1108" priority="160" operator="greaterThanOrEqual">
      <formula>$E11</formula>
    </cfRule>
  </conditionalFormatting>
  <conditionalFormatting sqref="N9">
    <cfRule type="cellIs" dxfId="1107" priority="155" operator="equal">
      <formula>0</formula>
    </cfRule>
    <cfRule type="cellIs" dxfId="1106" priority="156" operator="lessThan">
      <formula>M9</formula>
    </cfRule>
    <cfRule type="cellIs" dxfId="1105" priority="157" operator="greaterThanOrEqual">
      <formula>M9</formula>
    </cfRule>
  </conditionalFormatting>
  <conditionalFormatting sqref="N17">
    <cfRule type="cellIs" dxfId="1104" priority="152" operator="equal">
      <formula>0</formula>
    </cfRule>
    <cfRule type="cellIs" dxfId="1103" priority="153" operator="lessThan">
      <formula>M17</formula>
    </cfRule>
    <cfRule type="cellIs" dxfId="1102" priority="154" operator="greaterThanOrEqual">
      <formula>M17</formula>
    </cfRule>
  </conditionalFormatting>
  <conditionalFormatting sqref="N16">
    <cfRule type="cellIs" dxfId="1101" priority="149" operator="equal">
      <formula>0</formula>
    </cfRule>
    <cfRule type="cellIs" dxfId="1100" priority="150" operator="greaterThanOrEqual">
      <formula>M16</formula>
    </cfRule>
    <cfRule type="cellIs" dxfId="1099" priority="151" operator="lessThan">
      <formula>M16</formula>
    </cfRule>
  </conditionalFormatting>
  <conditionalFormatting sqref="N21">
    <cfRule type="cellIs" dxfId="1098" priority="146" operator="equal">
      <formula>0</formula>
    </cfRule>
    <cfRule type="cellIs" dxfId="1097" priority="147" operator="lessThan">
      <formula>M21</formula>
    </cfRule>
    <cfRule type="cellIs" dxfId="1096" priority="148" operator="greaterThanOrEqual">
      <formula>M21</formula>
    </cfRule>
  </conditionalFormatting>
  <conditionalFormatting sqref="O8">
    <cfRule type="cellIs" dxfId="1095" priority="143" operator="equal">
      <formula>"Meta Totalmente Alcanzada"</formula>
    </cfRule>
    <cfRule type="cellIs" dxfId="1094" priority="144" operator="equal">
      <formula>"Meta Parcialmente Alcanzada"</formula>
    </cfRule>
    <cfRule type="cellIs" dxfId="1093" priority="145" operator="equal">
      <formula>"Ningunha Meta Alcanzada"</formula>
    </cfRule>
  </conditionalFormatting>
  <conditionalFormatting sqref="N8">
    <cfRule type="cellIs" dxfId="1092" priority="140" operator="equal">
      <formula>0</formula>
    </cfRule>
    <cfRule type="cellIs" dxfId="1091" priority="141" operator="greaterThanOrEqual">
      <formula>M8</formula>
    </cfRule>
    <cfRule type="cellIs" dxfId="1090" priority="142" operator="lessThan">
      <formula>M8</formula>
    </cfRule>
  </conditionalFormatting>
  <conditionalFormatting sqref="N13">
    <cfRule type="cellIs" dxfId="1089" priority="137" operator="equal">
      <formula>0</formula>
    </cfRule>
    <cfRule type="cellIs" dxfId="1088" priority="138" operator="lessThan">
      <formula>M13</formula>
    </cfRule>
    <cfRule type="cellIs" dxfId="1087" priority="139" operator="greaterThanOrEqual">
      <formula>M13</formula>
    </cfRule>
  </conditionalFormatting>
  <conditionalFormatting sqref="O12">
    <cfRule type="cellIs" dxfId="1086" priority="134" operator="equal">
      <formula>"Meta Totalmente Alcanzada"</formula>
    </cfRule>
    <cfRule type="cellIs" dxfId="1085" priority="135" operator="equal">
      <formula>"Meta Parcialmente Alcanzada"</formula>
    </cfRule>
    <cfRule type="cellIs" dxfId="1084" priority="136" operator="equal">
      <formula>"Ningunha Meta Alcanzada"</formula>
    </cfRule>
  </conditionalFormatting>
  <conditionalFormatting sqref="N12">
    <cfRule type="cellIs" dxfId="1083" priority="131" operator="equal">
      <formula>0</formula>
    </cfRule>
    <cfRule type="cellIs" dxfId="1082" priority="132" operator="greaterThanOrEqual">
      <formula>M12</formula>
    </cfRule>
    <cfRule type="cellIs" dxfId="1081" priority="133" operator="lessThan">
      <formula>M12</formula>
    </cfRule>
  </conditionalFormatting>
  <conditionalFormatting sqref="O20">
    <cfRule type="cellIs" dxfId="1080" priority="128" operator="equal">
      <formula>"Meta Totalmente Alcanzada"</formula>
    </cfRule>
    <cfRule type="cellIs" dxfId="1079" priority="129" operator="equal">
      <formula>"Meta Parcialmente Alcanzada"</formula>
    </cfRule>
    <cfRule type="cellIs" dxfId="1078" priority="130" operator="equal">
      <formula>"Ningunha Meta Alcanzada"</formula>
    </cfRule>
  </conditionalFormatting>
  <conditionalFormatting sqref="N20">
    <cfRule type="cellIs" dxfId="1077" priority="125" operator="equal">
      <formula>0</formula>
    </cfRule>
    <cfRule type="cellIs" dxfId="1076" priority="126" operator="greaterThanOrEqual">
      <formula>M20</formula>
    </cfRule>
    <cfRule type="cellIs" dxfId="1075" priority="127" operator="lessThan">
      <formula>M20</formula>
    </cfRule>
  </conditionalFormatting>
  <conditionalFormatting sqref="O7">
    <cfRule type="cellIs" dxfId="1074" priority="122" operator="equal">
      <formula>"Introducir resultado"</formula>
    </cfRule>
    <cfRule type="cellIs" dxfId="1073" priority="123" operator="equal">
      <formula>"Meta Conseguida"</formula>
    </cfRule>
    <cfRule type="cellIs" dxfId="1072" priority="124" operator="equal">
      <formula>"Meta non Conseguida"</formula>
    </cfRule>
  </conditionalFormatting>
  <conditionalFormatting sqref="O9">
    <cfRule type="cellIs" dxfId="1071" priority="119" operator="equal">
      <formula>"Introducir resultado"</formula>
    </cfRule>
    <cfRule type="cellIs" dxfId="1070" priority="120" operator="equal">
      <formula>"Meta Conseguida"</formula>
    </cfRule>
    <cfRule type="cellIs" dxfId="1069" priority="121" operator="equal">
      <formula>"Meta non Conseguida"</formula>
    </cfRule>
  </conditionalFormatting>
  <conditionalFormatting sqref="O14">
    <cfRule type="cellIs" dxfId="1068" priority="116" operator="equal">
      <formula>"Introducir resultado"</formula>
    </cfRule>
    <cfRule type="cellIs" dxfId="1067" priority="117" operator="equal">
      <formula>"Meta Conseguida"</formula>
    </cfRule>
    <cfRule type="cellIs" dxfId="1066" priority="118" operator="equal">
      <formula>"Meta non Conseguida"</formula>
    </cfRule>
  </conditionalFormatting>
  <conditionalFormatting sqref="O13">
    <cfRule type="cellIs" dxfId="1065" priority="113" operator="equal">
      <formula>"Introducir resultado"</formula>
    </cfRule>
    <cfRule type="cellIs" dxfId="1064" priority="114" operator="equal">
      <formula>"Meta Conseguida"</formula>
    </cfRule>
    <cfRule type="cellIs" dxfId="1063" priority="115" operator="equal">
      <formula>"Meta non Conseguida"</formula>
    </cfRule>
  </conditionalFormatting>
  <conditionalFormatting sqref="N15">
    <cfRule type="cellIs" dxfId="1062" priority="112" operator="equal">
      <formula>0</formula>
    </cfRule>
  </conditionalFormatting>
  <conditionalFormatting sqref="O15">
    <cfRule type="cellIs" dxfId="1061" priority="109" operator="equal">
      <formula>"Introducir resultado"</formula>
    </cfRule>
    <cfRule type="cellIs" dxfId="1060" priority="110" operator="equal">
      <formula>"Resultado Introducido"</formula>
    </cfRule>
    <cfRule type="cellIs" dxfId="1059" priority="111" operator="equal">
      <formula>"Meta no Conseguida"</formula>
    </cfRule>
  </conditionalFormatting>
  <conditionalFormatting sqref="O18">
    <cfRule type="cellIs" dxfId="1058" priority="106" operator="equal">
      <formula>"Introducir resultado"</formula>
    </cfRule>
    <cfRule type="cellIs" dxfId="1057" priority="107" operator="equal">
      <formula>"Meta Conseguida"</formula>
    </cfRule>
    <cfRule type="cellIs" dxfId="1056" priority="108" operator="equal">
      <formula>"Meta non Conseguida"</formula>
    </cfRule>
  </conditionalFormatting>
  <conditionalFormatting sqref="O17">
    <cfRule type="cellIs" dxfId="1055" priority="103" operator="equal">
      <formula>"Introducir resultado"</formula>
    </cfRule>
    <cfRule type="cellIs" dxfId="1054" priority="104" operator="equal">
      <formula>"Meta Conseguida"</formula>
    </cfRule>
    <cfRule type="cellIs" dxfId="1053" priority="105" operator="equal">
      <formula>"Meta non Conseguida"</formula>
    </cfRule>
  </conditionalFormatting>
  <conditionalFormatting sqref="O22">
    <cfRule type="cellIs" dxfId="1052" priority="100" operator="equal">
      <formula>"Introducir resultado"</formula>
    </cfRule>
    <cfRule type="cellIs" dxfId="1051" priority="101" operator="equal">
      <formula>"Meta Conseguida"</formula>
    </cfRule>
    <cfRule type="cellIs" dxfId="1050" priority="102" operator="equal">
      <formula>"Meta non Conseguida"</formula>
    </cfRule>
  </conditionalFormatting>
  <conditionalFormatting sqref="O21">
    <cfRule type="cellIs" dxfId="1049" priority="97" operator="equal">
      <formula>"Introducir resultado"</formula>
    </cfRule>
    <cfRule type="cellIs" dxfId="1048" priority="98" operator="equal">
      <formula>"Meta Conseguida"</formula>
    </cfRule>
    <cfRule type="cellIs" dxfId="1047" priority="99" operator="equal">
      <formula>"Meta non Conseguida"</formula>
    </cfRule>
  </conditionalFormatting>
  <conditionalFormatting sqref="J14">
    <cfRule type="cellIs" dxfId="1046" priority="94" operator="equal">
      <formula>0</formula>
    </cfRule>
    <cfRule type="cellIs" dxfId="1045" priority="95" operator="lessThan">
      <formula>I14</formula>
    </cfRule>
    <cfRule type="cellIs" dxfId="1044" priority="96" operator="greaterThanOrEqual">
      <formula>I14</formula>
    </cfRule>
  </conditionalFormatting>
  <conditionalFormatting sqref="N14">
    <cfRule type="cellIs" dxfId="1043" priority="91" operator="equal">
      <formula>0</formula>
    </cfRule>
    <cfRule type="cellIs" dxfId="1042" priority="92" operator="lessThan">
      <formula>M14</formula>
    </cfRule>
    <cfRule type="cellIs" dxfId="1041" priority="93" operator="greaterThanOrEqual">
      <formula>M14</formula>
    </cfRule>
  </conditionalFormatting>
  <conditionalFormatting sqref="J10">
    <cfRule type="cellIs" dxfId="1040" priority="88" operator="equal">
      <formula>0</formula>
    </cfRule>
    <cfRule type="cellIs" dxfId="1039" priority="89" operator="lessThan">
      <formula>I10</formula>
    </cfRule>
    <cfRule type="cellIs" dxfId="1038" priority="90" operator="greaterThanOrEqual">
      <formula>I10</formula>
    </cfRule>
  </conditionalFormatting>
  <conditionalFormatting sqref="N10">
    <cfRule type="cellIs" dxfId="1037" priority="85" operator="equal">
      <formula>0</formula>
    </cfRule>
    <cfRule type="cellIs" dxfId="1036" priority="86" operator="lessThan">
      <formula>M10</formula>
    </cfRule>
    <cfRule type="cellIs" dxfId="1035" priority="87" operator="greaterThanOrEqual">
      <formula>M10</formula>
    </cfRule>
  </conditionalFormatting>
  <conditionalFormatting sqref="J18">
    <cfRule type="cellIs" dxfId="1034" priority="82" operator="equal">
      <formula>0</formula>
    </cfRule>
    <cfRule type="cellIs" dxfId="1033" priority="83" operator="lessThan">
      <formula>I18</formula>
    </cfRule>
    <cfRule type="cellIs" dxfId="1032" priority="84" operator="greaterThanOrEqual">
      <formula>I18</formula>
    </cfRule>
  </conditionalFormatting>
  <conditionalFormatting sqref="N18">
    <cfRule type="cellIs" dxfId="1031" priority="79" operator="equal">
      <formula>0</formula>
    </cfRule>
    <cfRule type="cellIs" dxfId="1030" priority="80" operator="lessThan">
      <formula>M18</formula>
    </cfRule>
    <cfRule type="cellIs" dxfId="1029" priority="81" operator="greaterThanOrEqual">
      <formula>M18</formula>
    </cfRule>
  </conditionalFormatting>
  <conditionalFormatting sqref="J22">
    <cfRule type="cellIs" dxfId="1028" priority="76" operator="equal">
      <formula>0</formula>
    </cfRule>
    <cfRule type="cellIs" dxfId="1027" priority="77" operator="lessThan">
      <formula>I22</formula>
    </cfRule>
    <cfRule type="cellIs" dxfId="1026" priority="78" operator="greaterThanOrEqual">
      <formula>I22</formula>
    </cfRule>
  </conditionalFormatting>
  <conditionalFormatting sqref="N22">
    <cfRule type="cellIs" dxfId="1025" priority="73" operator="equal">
      <formula>0</formula>
    </cfRule>
    <cfRule type="cellIs" dxfId="1024" priority="74" operator="lessThan">
      <formula>M22</formula>
    </cfRule>
    <cfRule type="cellIs" dxfId="1023" priority="75" operator="greaterThanOrEqual">
      <formula>M22</formula>
    </cfRule>
  </conditionalFormatting>
  <conditionalFormatting sqref="G50">
    <cfRule type="cellIs" dxfId="1022" priority="70" operator="equal">
      <formula>"Introducir resultado"</formula>
    </cfRule>
    <cfRule type="cellIs" dxfId="1021" priority="71" operator="equal">
      <formula>"Meta Conseguida"</formula>
    </cfRule>
    <cfRule type="cellIs" dxfId="1020" priority="72" operator="equal">
      <formula>"Meta non Conseguida"</formula>
    </cfRule>
  </conditionalFormatting>
  <conditionalFormatting sqref="F50">
    <cfRule type="cellIs" dxfId="1019" priority="67" operator="equal">
      <formula>0</formula>
    </cfRule>
    <cfRule type="cellIs" dxfId="1018" priority="68" operator="lessThan">
      <formula>E50</formula>
    </cfRule>
    <cfRule type="cellIs" dxfId="1017" priority="69" operator="greaterThanOrEqual">
      <formula>E50</formula>
    </cfRule>
  </conditionalFormatting>
  <conditionalFormatting sqref="K50">
    <cfRule type="cellIs" dxfId="1016" priority="64" operator="equal">
      <formula>"Introducir resultado"</formula>
    </cfRule>
    <cfRule type="cellIs" dxfId="1015" priority="65" operator="equal">
      <formula>"Meta Conseguida"</formula>
    </cfRule>
    <cfRule type="cellIs" dxfId="1014" priority="66" operator="equal">
      <formula>"Meta non Conseguida"</formula>
    </cfRule>
  </conditionalFormatting>
  <conditionalFormatting sqref="J50">
    <cfRule type="cellIs" dxfId="1013" priority="61" operator="equal">
      <formula>0</formula>
    </cfRule>
    <cfRule type="cellIs" dxfId="1012" priority="62" operator="lessThan">
      <formula>I50</formula>
    </cfRule>
    <cfRule type="cellIs" dxfId="1011" priority="63" operator="greaterThanOrEqual">
      <formula>I50</formula>
    </cfRule>
  </conditionalFormatting>
  <conditionalFormatting sqref="O50">
    <cfRule type="cellIs" dxfId="1010" priority="58" operator="equal">
      <formula>"Introducir resultado"</formula>
    </cfRule>
    <cfRule type="cellIs" dxfId="1009" priority="59" operator="equal">
      <formula>"Meta Conseguida"</formula>
    </cfRule>
    <cfRule type="cellIs" dxfId="1008" priority="60" operator="equal">
      <formula>"Meta non Conseguida"</formula>
    </cfRule>
  </conditionalFormatting>
  <conditionalFormatting sqref="N50">
    <cfRule type="cellIs" dxfId="1007" priority="55" operator="equal">
      <formula>0</formula>
    </cfRule>
    <cfRule type="cellIs" dxfId="1006" priority="56" operator="lessThan">
      <formula>M50</formula>
    </cfRule>
    <cfRule type="cellIs" dxfId="1005" priority="57" operator="greaterThanOrEqual">
      <formula>M50</formula>
    </cfRule>
  </conditionalFormatting>
  <conditionalFormatting sqref="G51">
    <cfRule type="cellIs" dxfId="1004" priority="52" operator="equal">
      <formula>"Introducir resultado"</formula>
    </cfRule>
    <cfRule type="cellIs" dxfId="1003" priority="53" operator="equal">
      <formula>"Meta Conseguida"</formula>
    </cfRule>
    <cfRule type="cellIs" dxfId="1002" priority="54" operator="equal">
      <formula>"Meta non Conseguida"</formula>
    </cfRule>
  </conditionalFormatting>
  <conditionalFormatting sqref="F51">
    <cfRule type="cellIs" dxfId="1001" priority="49" operator="equal">
      <formula>0</formula>
    </cfRule>
    <cfRule type="cellIs" dxfId="1000" priority="50" operator="lessThan">
      <formula>E51</formula>
    </cfRule>
    <cfRule type="cellIs" dxfId="999" priority="51" operator="greaterThanOrEqual">
      <formula>E51</formula>
    </cfRule>
  </conditionalFormatting>
  <conditionalFormatting sqref="K51">
    <cfRule type="cellIs" dxfId="998" priority="46" operator="equal">
      <formula>"Introducir resultado"</formula>
    </cfRule>
    <cfRule type="cellIs" dxfId="997" priority="47" operator="equal">
      <formula>"Meta Conseguida"</formula>
    </cfRule>
    <cfRule type="cellIs" dxfId="996" priority="48" operator="equal">
      <formula>"Meta non Conseguida"</formula>
    </cfRule>
  </conditionalFormatting>
  <conditionalFormatting sqref="J51">
    <cfRule type="cellIs" dxfId="995" priority="43" operator="equal">
      <formula>0</formula>
    </cfRule>
    <cfRule type="cellIs" dxfId="994" priority="44" operator="lessThan">
      <formula>I51</formula>
    </cfRule>
    <cfRule type="cellIs" dxfId="993" priority="45" operator="greaterThanOrEqual">
      <formula>I51</formula>
    </cfRule>
  </conditionalFormatting>
  <conditionalFormatting sqref="O51">
    <cfRule type="cellIs" dxfId="992" priority="40" operator="equal">
      <formula>"Introducir resultado"</formula>
    </cfRule>
    <cfRule type="cellIs" dxfId="991" priority="41" operator="equal">
      <formula>"Meta Conseguida"</formula>
    </cfRule>
    <cfRule type="cellIs" dxfId="990" priority="42" operator="equal">
      <formula>"Meta non Conseguida"</formula>
    </cfRule>
  </conditionalFormatting>
  <conditionalFormatting sqref="N51">
    <cfRule type="cellIs" dxfId="989" priority="37" operator="equal">
      <formula>0</formula>
    </cfRule>
    <cfRule type="cellIs" dxfId="988" priority="38" operator="lessThan">
      <formula>M51</formula>
    </cfRule>
    <cfRule type="cellIs" dxfId="987" priority="39" operator="greaterThanOrEqual">
      <formula>M51</formula>
    </cfRule>
  </conditionalFormatting>
  <conditionalFormatting sqref="G50">
    <cfRule type="cellIs" dxfId="986" priority="34" operator="equal">
      <formula>"Introducir resultado"</formula>
    </cfRule>
    <cfRule type="cellIs" dxfId="985" priority="35" operator="equal">
      <formula>"Meta Conseguida"</formula>
    </cfRule>
    <cfRule type="cellIs" dxfId="984" priority="36" operator="equal">
      <formula>"Meta non Conseguida"</formula>
    </cfRule>
  </conditionalFormatting>
  <conditionalFormatting sqref="F50">
    <cfRule type="cellIs" dxfId="983" priority="31" operator="equal">
      <formula>0</formula>
    </cfRule>
    <cfRule type="cellIs" dxfId="982" priority="32" operator="lessThan">
      <formula>E50</formula>
    </cfRule>
    <cfRule type="cellIs" dxfId="981" priority="33" operator="greaterThanOrEqual">
      <formula>E50</formula>
    </cfRule>
  </conditionalFormatting>
  <conditionalFormatting sqref="K50">
    <cfRule type="cellIs" dxfId="980" priority="28" operator="equal">
      <formula>"Introducir resultado"</formula>
    </cfRule>
    <cfRule type="cellIs" dxfId="979" priority="29" operator="equal">
      <formula>"Meta Conseguida"</formula>
    </cfRule>
    <cfRule type="cellIs" dxfId="978" priority="30" operator="equal">
      <formula>"Meta non Conseguida"</formula>
    </cfRule>
  </conditionalFormatting>
  <conditionalFormatting sqref="J50">
    <cfRule type="cellIs" dxfId="977" priority="25" operator="equal">
      <formula>0</formula>
    </cfRule>
    <cfRule type="cellIs" dxfId="976" priority="26" operator="lessThan">
      <formula>I50</formula>
    </cfRule>
    <cfRule type="cellIs" dxfId="975" priority="27" operator="greaterThanOrEqual">
      <formula>I50</formula>
    </cfRule>
  </conditionalFormatting>
  <conditionalFormatting sqref="O50">
    <cfRule type="cellIs" dxfId="974" priority="22" operator="equal">
      <formula>"Introducir resultado"</formula>
    </cfRule>
    <cfRule type="cellIs" dxfId="973" priority="23" operator="equal">
      <formula>"Meta Conseguida"</formula>
    </cfRule>
    <cfRule type="cellIs" dxfId="972" priority="24" operator="equal">
      <formula>"Meta non Conseguida"</formula>
    </cfRule>
  </conditionalFormatting>
  <conditionalFormatting sqref="N50">
    <cfRule type="cellIs" dxfId="971" priority="19" operator="equal">
      <formula>0</formula>
    </cfRule>
    <cfRule type="cellIs" dxfId="970" priority="20" operator="lessThan">
      <formula>M50</formula>
    </cfRule>
    <cfRule type="cellIs" dxfId="969" priority="21" operator="greaterThanOrEqual">
      <formula>M50</formula>
    </cfRule>
  </conditionalFormatting>
  <conditionalFormatting sqref="G51">
    <cfRule type="cellIs" dxfId="968" priority="16" operator="equal">
      <formula>"Introducir resultado"</formula>
    </cfRule>
    <cfRule type="cellIs" dxfId="967" priority="17" operator="equal">
      <formula>"Meta Conseguida"</formula>
    </cfRule>
    <cfRule type="cellIs" dxfId="966" priority="18" operator="equal">
      <formula>"Meta non Conseguida"</formula>
    </cfRule>
  </conditionalFormatting>
  <conditionalFormatting sqref="F51">
    <cfRule type="cellIs" dxfId="965" priority="13" operator="equal">
      <formula>0</formula>
    </cfRule>
    <cfRule type="cellIs" dxfId="964" priority="14" operator="lessThan">
      <formula>E51</formula>
    </cfRule>
    <cfRule type="cellIs" dxfId="963" priority="15" operator="greaterThanOrEqual">
      <formula>E51</formula>
    </cfRule>
  </conditionalFormatting>
  <conditionalFormatting sqref="K51">
    <cfRule type="cellIs" dxfId="962" priority="10" operator="equal">
      <formula>"Introducir resultado"</formula>
    </cfRule>
    <cfRule type="cellIs" dxfId="961" priority="11" operator="equal">
      <formula>"Meta Conseguida"</formula>
    </cfRule>
    <cfRule type="cellIs" dxfId="960" priority="12" operator="equal">
      <formula>"Meta non Conseguida"</formula>
    </cfRule>
  </conditionalFormatting>
  <conditionalFormatting sqref="J51">
    <cfRule type="cellIs" dxfId="959" priority="7" operator="equal">
      <formula>0</formula>
    </cfRule>
    <cfRule type="cellIs" dxfId="958" priority="8" operator="lessThan">
      <formula>I51</formula>
    </cfRule>
    <cfRule type="cellIs" dxfId="957" priority="9" operator="greaterThanOrEqual">
      <formula>I51</formula>
    </cfRule>
  </conditionalFormatting>
  <conditionalFormatting sqref="O51">
    <cfRule type="cellIs" dxfId="956" priority="4" operator="equal">
      <formula>"Introducir resultado"</formula>
    </cfRule>
    <cfRule type="cellIs" dxfId="955" priority="5" operator="equal">
      <formula>"Meta Conseguida"</formula>
    </cfRule>
    <cfRule type="cellIs" dxfId="954" priority="6" operator="equal">
      <formula>"Meta non Conseguida"</formula>
    </cfRule>
  </conditionalFormatting>
  <conditionalFormatting sqref="N51">
    <cfRule type="cellIs" dxfId="953" priority="1" operator="equal">
      <formula>0</formula>
    </cfRule>
    <cfRule type="cellIs" dxfId="952" priority="2" operator="lessThan">
      <formula>M51</formula>
    </cfRule>
    <cfRule type="cellIs" dxfId="951" priority="3" operator="greaterThanOrEqual">
      <formula>M51</formula>
    </cfRule>
  </conditionalFormatting>
  <hyperlinks>
    <hyperlink ref="D19" location="Anexos!F2" display="Anexos!F2"/>
    <hyperlink ref="D34" location="Anexos!Q2" display="Anexos!Q2"/>
    <hyperlink ref="D31" location="Anexos!Q2" display="Anexos!Q2"/>
  </hyperlinks>
  <pageMargins left="0.70866141732283505" right="0.70866141732283505" top="0.74803149606299202" bottom="0.74803149606299202" header="0.31496062992126" footer="0.31496062992126"/>
  <pageSetup paperSize="9" scale="51" fitToHeight="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A1:CR41"/>
  <sheetViews>
    <sheetView zoomScale="70" zoomScaleNormal="70" workbookViewId="0">
      <pane ySplit="5" topLeftCell="A25" activePane="bottomLeft" state="frozen"/>
      <selection pane="bottomLeft" activeCell="E25" sqref="E25"/>
    </sheetView>
  </sheetViews>
  <sheetFormatPr baseColWidth="10" defaultColWidth="11.44140625" defaultRowHeight="14.4"/>
  <cols>
    <col min="1" max="1" width="8.88671875" style="3" customWidth="1"/>
    <col min="2" max="2" width="42.33203125" style="1" customWidth="1"/>
    <col min="3" max="3" width="46.6640625" style="1" customWidth="1"/>
    <col min="4" max="4" width="13.44140625" style="2" customWidth="1"/>
    <col min="5" max="5" width="9" style="3" bestFit="1" customWidth="1"/>
    <col min="6" max="6" width="12" style="3" customWidth="1"/>
    <col min="7" max="7" width="10.6640625" style="3" customWidth="1"/>
    <col min="8" max="8" width="10.88671875" style="3" customWidth="1"/>
    <col min="9" max="11" width="13.5546875" style="3" customWidth="1"/>
    <col min="12" max="12" width="4" customWidth="1"/>
    <col min="13" max="13" width="13.5546875" style="3" customWidth="1"/>
    <col min="14" max="14" width="9" style="3" bestFit="1" customWidth="1"/>
    <col min="15" max="15" width="10.6640625" style="3" customWidth="1"/>
    <col min="16" max="16" width="11.109375" style="3" bestFit="1" customWidth="1"/>
    <col min="17" max="17" width="13" style="3" customWidth="1"/>
    <col min="18" max="20" width="13.5546875" style="3" customWidth="1"/>
    <col min="21" max="21" width="1.6640625" customWidth="1"/>
    <col min="22" max="22" width="13.5546875" style="3" customWidth="1"/>
    <col min="23" max="23" width="9" style="3" bestFit="1" customWidth="1"/>
    <col min="24" max="24" width="10.6640625" style="3" customWidth="1"/>
    <col min="25" max="25" width="11.109375" style="3" bestFit="1" customWidth="1"/>
    <col min="26" max="26" width="13" style="3" customWidth="1"/>
    <col min="27" max="29" width="13.5546875" style="3" customWidth="1"/>
    <col min="30" max="52" width="14.6640625" customWidth="1"/>
    <col min="53" max="55" width="13.5546875" style="2" hidden="1" customWidth="1"/>
    <col min="56" max="56" width="15.6640625" style="2" hidden="1" customWidth="1"/>
    <col min="57" max="58" width="13.5546875" style="2" hidden="1" customWidth="1"/>
    <col min="59" max="60" width="0" hidden="1" customWidth="1"/>
    <col min="61" max="78" width="0" style="2" hidden="1" customWidth="1"/>
    <col min="79" max="84" width="13.6640625" style="2" hidden="1" customWidth="1"/>
    <col min="85" max="86" width="0" hidden="1" customWidth="1"/>
    <col min="87" max="116" width="0" style="2" hidden="1" customWidth="1"/>
    <col min="117" max="16384" width="11.44140625" style="2"/>
  </cols>
  <sheetData>
    <row r="1" spans="1:96" s="61" customFormat="1" ht="34.5" customHeight="1" thickBot="1">
      <c r="A1" s="567" t="s">
        <v>264</v>
      </c>
      <c r="B1" s="568"/>
      <c r="C1" s="568"/>
      <c r="D1" s="558" t="s">
        <v>183</v>
      </c>
      <c r="E1" s="559"/>
      <c r="F1" s="270">
        <f>+GDereito!$F$11+Centro!$F$6</f>
        <v>13</v>
      </c>
      <c r="G1" s="269">
        <f>+GRelLabor!$F$11+Centro!$F$6</f>
        <v>10</v>
      </c>
      <c r="H1" s="270">
        <f>+MMenores!$F$11+Centro!$F$6</f>
        <v>15</v>
      </c>
      <c r="I1" s="271">
        <f>+MXestionLabor!$F$11+Centro!$F$6</f>
        <v>17</v>
      </c>
      <c r="J1" s="271">
        <f>+MAvogacPO!$F$11+Centro!$F$6</f>
        <v>15</v>
      </c>
      <c r="K1" s="271">
        <f>+MAvogacVI!$F$11+Centro!$F$6</f>
        <v>17</v>
      </c>
      <c r="L1"/>
      <c r="M1" s="558" t="s">
        <v>183</v>
      </c>
      <c r="N1" s="559"/>
      <c r="O1" s="269">
        <f>+GDereito!$J$11+Centro!$J$6</f>
        <v>0</v>
      </c>
      <c r="P1" s="270">
        <f>+GRelLabor!$J$11+Centro!$J$6</f>
        <v>0</v>
      </c>
      <c r="Q1" s="271">
        <f>+MMenores!$J$11+Centro!$J$6</f>
        <v>0</v>
      </c>
      <c r="R1" s="271">
        <f>+MXestionLabor!$J$11+Centro!$J$6</f>
        <v>0</v>
      </c>
      <c r="S1" s="271">
        <f>+MAvogacPO!$J$11+Centro!$J$6</f>
        <v>0</v>
      </c>
      <c r="T1" s="271">
        <f>+MAvogacVI!$J$11+Centro!$J$6</f>
        <v>0</v>
      </c>
      <c r="U1"/>
      <c r="V1" s="558" t="s">
        <v>183</v>
      </c>
      <c r="W1" s="559"/>
      <c r="X1" s="269">
        <f>+GDereito!N$11+Centro!N$6</f>
        <v>0</v>
      </c>
      <c r="Y1" s="270">
        <f>+GRelLabor!N$11+Centro!N$6</f>
        <v>0</v>
      </c>
      <c r="Z1" s="271">
        <f>+MMenores!N$11+Centro!N$6</f>
        <v>0</v>
      </c>
      <c r="AA1" s="271">
        <f>+MXestionLabor!N$11+Centro!N$6</f>
        <v>0</v>
      </c>
      <c r="AB1" s="271">
        <f>+MAvogacPO!N$11+Centro!N$6</f>
        <v>0</v>
      </c>
      <c r="AC1" s="271">
        <f>+MAvogacVI!N$11+Centro!N$6</f>
        <v>0</v>
      </c>
      <c r="AD1"/>
      <c r="AE1"/>
      <c r="AF1"/>
      <c r="AG1"/>
      <c r="AH1"/>
      <c r="AI1"/>
      <c r="AJ1"/>
      <c r="AK1"/>
      <c r="AL1"/>
      <c r="AM1"/>
      <c r="AN1"/>
      <c r="AO1"/>
      <c r="AP1"/>
      <c r="AQ1"/>
      <c r="AR1"/>
      <c r="AS1"/>
      <c r="AT1"/>
      <c r="AU1"/>
      <c r="AV1"/>
      <c r="AW1"/>
      <c r="AX1"/>
      <c r="AY1"/>
      <c r="AZ1"/>
      <c r="BA1" s="157"/>
      <c r="BG1"/>
      <c r="BH1"/>
      <c r="CG1"/>
      <c r="CH1"/>
      <c r="CM1" s="304" t="s">
        <v>496</v>
      </c>
      <c r="CN1" s="304" t="s">
        <v>496</v>
      </c>
      <c r="CO1" s="304" t="s">
        <v>496</v>
      </c>
      <c r="CP1" s="304" t="s">
        <v>496</v>
      </c>
      <c r="CQ1" s="304" t="s">
        <v>496</v>
      </c>
      <c r="CR1" s="304" t="s">
        <v>496</v>
      </c>
    </row>
    <row r="2" spans="1:96" s="1" customFormat="1" ht="36" customHeight="1" thickBot="1">
      <c r="A2" s="562" t="s">
        <v>146</v>
      </c>
      <c r="B2" s="563"/>
      <c r="C2" s="564"/>
      <c r="D2" s="560" t="s">
        <v>368</v>
      </c>
      <c r="E2" s="561"/>
      <c r="F2" s="273">
        <f>IFERROR((GDereito!$F$11+Centro!$F$6)/(GDereito!$E$11+Centro!$E$6),0)</f>
        <v>0.61904761904761907</v>
      </c>
      <c r="G2" s="272">
        <f>IFERROR((GRelLabor!$F$11+Centro!$F$6)/(GRelLabor!$E$11+Centro!$E$6),0)</f>
        <v>0.5</v>
      </c>
      <c r="H2" s="273">
        <f>IFERROR((MMenores!$F$11+Centro!$F$6)/(MMenores!$E$11+Centro!$E$6),0)</f>
        <v>0.75</v>
      </c>
      <c r="I2" s="273">
        <f>IFERROR((MXestionLabor!$F$11+Centro!$F$6)/(MXestionLabor!$E$11+Centro!$E$6),0)</f>
        <v>0.80952380952380953</v>
      </c>
      <c r="J2" s="273">
        <f>IFERROR((MAvogacPO!$F$11+Centro!$F$6)/(MAvogacPO!$E$11+Centro!$E$6),0)</f>
        <v>0.75</v>
      </c>
      <c r="K2" s="273">
        <f>IFERROR((MAvogacVI!$F$11+Centro!$F$6)/(MAvogacVI!$E$11+Centro!$E$6),0)</f>
        <v>0.85</v>
      </c>
      <c r="L2"/>
      <c r="M2" s="560" t="s">
        <v>368</v>
      </c>
      <c r="N2" s="561"/>
      <c r="O2" s="272">
        <f>IFERROR( (GDereito!$J$11+Centro!$J$6)/(GDereito!$I$11+Centro!$I$6),0)</f>
        <v>0</v>
      </c>
      <c r="P2" s="273">
        <f>IFERROR( (GRelLabor!$J$11+Centro!$J$6)/(GRelLabor!$I$11+Centro!$I$6),0)</f>
        <v>0</v>
      </c>
      <c r="Q2" s="273">
        <f>IFERROR( (MMenores!$J$11+Centro!$J$6)/(MMenores!$I$11+Centro!$I$6),0)</f>
        <v>0</v>
      </c>
      <c r="R2" s="273">
        <f>IFERROR( (MXestionLabor!$J$11+Centro!$J$6)/(MXestionLabor!$I$11+Centro!$I$6),0)</f>
        <v>0</v>
      </c>
      <c r="S2" s="273">
        <f>IFERROR( (MAvogacPO!$J$11+Centro!$J$6)/(MAvogacPO!$I$11+Centro!$I$6),0)</f>
        <v>0</v>
      </c>
      <c r="T2" s="273">
        <f>IFERROR( (MAvogacVI!$J$11+Centro!$J$6)/(MAvogacVI!$I$11+Centro!$I$6),0)</f>
        <v>0</v>
      </c>
      <c r="U2"/>
      <c r="V2" s="560" t="s">
        <v>368</v>
      </c>
      <c r="W2" s="561"/>
      <c r="X2" s="272">
        <f>IFERROR((GDereito!N$11+Centro!N$6)/(GDereito!M$11+Centro!M$6),0)</f>
        <v>0</v>
      </c>
      <c r="Y2" s="273">
        <f>IFERROR((GRelLabor!N$11+Centro!N$6)/(GRelLabor!M$11+Centro!M$6),0)</f>
        <v>0</v>
      </c>
      <c r="Z2" s="273">
        <f>IFERROR((MMenores!N$11+Centro!N$6)/(MMenores!M$11+Centro!M$6),0)</f>
        <v>0</v>
      </c>
      <c r="AA2" s="273">
        <f>IFERROR((MXestionLabor!N$11+Centro!N$6)/(MXestionLabor!M$11+Centro!M$6),0)</f>
        <v>0</v>
      </c>
      <c r="AB2" s="273">
        <f>IFERROR((MAvogacPO!N$11+Centro!N$6)/(MAvogacPO!M$11+Centro!M$6),0)</f>
        <v>0</v>
      </c>
      <c r="AC2" s="273">
        <f>IFERROR((MAvogacVI!N$11+Centro!N$6)/(MAvogacVI!M$11+Centro!M$6),0)</f>
        <v>0</v>
      </c>
      <c r="AD2"/>
      <c r="AE2"/>
      <c r="AF2"/>
      <c r="AG2"/>
      <c r="AH2"/>
      <c r="AI2"/>
      <c r="AJ2"/>
      <c r="AK2"/>
      <c r="AL2"/>
      <c r="AM2"/>
      <c r="AN2"/>
      <c r="AO2"/>
      <c r="AP2"/>
      <c r="AQ2"/>
      <c r="AR2"/>
      <c r="AS2"/>
      <c r="AT2"/>
      <c r="AU2"/>
      <c r="AV2"/>
      <c r="AW2"/>
      <c r="AX2"/>
      <c r="AY2"/>
      <c r="AZ2"/>
      <c r="BG2"/>
      <c r="BH2"/>
      <c r="CG2"/>
      <c r="CH2"/>
      <c r="CM2" s="305" t="str">
        <f t="shared" ref="CM2:CR2" si="0">+$G$5</f>
        <v>G. Relac. Laborais</v>
      </c>
      <c r="CN2" s="305" t="str">
        <f t="shared" si="0"/>
        <v>G. Relac. Laborais</v>
      </c>
      <c r="CO2" s="305" t="str">
        <f t="shared" si="0"/>
        <v>G. Relac. Laborais</v>
      </c>
      <c r="CP2" s="305" t="str">
        <f t="shared" si="0"/>
        <v>G. Relac. Laborais</v>
      </c>
      <c r="CQ2" s="305" t="str">
        <f t="shared" si="0"/>
        <v>G. Relac. Laborais</v>
      </c>
      <c r="CR2" s="305" t="str">
        <f t="shared" si="0"/>
        <v>G. Relac. Laborais</v>
      </c>
    </row>
    <row r="3" spans="1:96" s="1" customFormat="1" ht="6" customHeight="1" thickBot="1">
      <c r="A3" s="65"/>
      <c r="B3" s="65"/>
      <c r="C3" s="65"/>
      <c r="E3" s="25"/>
      <c r="F3" s="25"/>
      <c r="G3" s="25"/>
      <c r="H3" s="25"/>
      <c r="I3" s="25"/>
      <c r="J3" s="25"/>
      <c r="K3" s="25"/>
      <c r="L3"/>
      <c r="M3" s="25"/>
      <c r="N3" s="25"/>
      <c r="O3" s="25"/>
      <c r="P3" s="25"/>
      <c r="Q3" s="25"/>
      <c r="R3" s="25"/>
      <c r="S3" s="25"/>
      <c r="T3" s="25"/>
      <c r="U3"/>
      <c r="V3" s="25"/>
      <c r="W3" s="25"/>
      <c r="X3" s="25"/>
      <c r="Y3" s="25"/>
      <c r="Z3" s="25"/>
      <c r="AA3" s="25"/>
      <c r="AB3" s="25"/>
      <c r="AC3" s="25"/>
      <c r="AD3"/>
      <c r="AE3"/>
      <c r="AF3"/>
      <c r="AG3"/>
      <c r="AH3"/>
      <c r="AI3"/>
      <c r="AJ3"/>
      <c r="AK3"/>
      <c r="AL3"/>
      <c r="AM3"/>
      <c r="AN3"/>
      <c r="AO3"/>
      <c r="AP3"/>
      <c r="AQ3"/>
      <c r="AR3"/>
      <c r="AS3"/>
      <c r="AT3"/>
      <c r="AU3"/>
      <c r="AV3"/>
      <c r="AW3"/>
      <c r="AX3"/>
      <c r="AY3"/>
      <c r="AZ3"/>
      <c r="BG3"/>
      <c r="BH3"/>
      <c r="CG3"/>
      <c r="CH3"/>
      <c r="CM3" s="302"/>
      <c r="CN3" s="302"/>
      <c r="CO3" s="302"/>
      <c r="CP3" s="302"/>
      <c r="CQ3" s="302"/>
      <c r="CR3" s="302"/>
    </row>
    <row r="4" spans="1:96" ht="36.75" customHeight="1" thickBot="1">
      <c r="A4" s="547" t="s">
        <v>144</v>
      </c>
      <c r="B4" s="555"/>
      <c r="C4" s="62" t="s">
        <v>95</v>
      </c>
      <c r="D4" s="562" t="str">
        <f>+Centro!E4</f>
        <v>Curso 23-24</v>
      </c>
      <c r="E4" s="563"/>
      <c r="F4" s="563"/>
      <c r="G4" s="563"/>
      <c r="H4" s="563"/>
      <c r="I4" s="563"/>
      <c r="J4" s="563"/>
      <c r="K4" s="564"/>
      <c r="M4" s="562" t="str">
        <f>+Centro!I4</f>
        <v>Curso 24-25</v>
      </c>
      <c r="N4" s="563"/>
      <c r="O4" s="563"/>
      <c r="P4" s="563"/>
      <c r="Q4" s="563"/>
      <c r="R4" s="563"/>
      <c r="S4" s="563"/>
      <c r="T4" s="564"/>
      <c r="V4" s="562" t="str">
        <f>+Centro!M4</f>
        <v>Curso 25-26</v>
      </c>
      <c r="W4" s="563"/>
      <c r="X4" s="563"/>
      <c r="Y4" s="563" t="str">
        <f>+Centro!M4</f>
        <v>Curso 25-26</v>
      </c>
      <c r="Z4" s="563" t="str">
        <f>+Centro!M4</f>
        <v>Curso 25-26</v>
      </c>
      <c r="AA4" s="563" t="str">
        <f>+Centro!M4</f>
        <v>Curso 25-26</v>
      </c>
      <c r="AB4" s="563" t="str">
        <f>+Centro!M4</f>
        <v>Curso 25-26</v>
      </c>
      <c r="AC4" s="564" t="str">
        <f>+Centro!M4</f>
        <v>Curso 25-26</v>
      </c>
      <c r="CM4" s="306">
        <f>+BF4</f>
        <v>0</v>
      </c>
      <c r="CN4" s="306">
        <f>+BF4</f>
        <v>0</v>
      </c>
      <c r="CO4" s="306">
        <f>+AF4</f>
        <v>0</v>
      </c>
      <c r="CP4" s="306">
        <f>+AF4</f>
        <v>0</v>
      </c>
      <c r="CQ4" s="306">
        <f>+AF4</f>
        <v>0</v>
      </c>
      <c r="CR4" s="306">
        <f>+AF4</f>
        <v>0</v>
      </c>
    </row>
    <row r="5" spans="1:96" ht="54.6" thickBot="1">
      <c r="A5" s="188" t="s">
        <v>145</v>
      </c>
      <c r="B5" s="188" t="s">
        <v>86</v>
      </c>
      <c r="C5" s="188" t="s">
        <v>96</v>
      </c>
      <c r="D5" s="112" t="s">
        <v>184</v>
      </c>
      <c r="E5" s="69" t="s">
        <v>150</v>
      </c>
      <c r="F5" s="158" t="s">
        <v>258</v>
      </c>
      <c r="G5" s="159" t="s">
        <v>259</v>
      </c>
      <c r="H5" s="159" t="s">
        <v>260</v>
      </c>
      <c r="I5" s="159" t="s">
        <v>261</v>
      </c>
      <c r="J5" s="159" t="s">
        <v>262</v>
      </c>
      <c r="K5" s="160" t="s">
        <v>263</v>
      </c>
      <c r="M5" s="112" t="s">
        <v>184</v>
      </c>
      <c r="N5" s="69" t="s">
        <v>150</v>
      </c>
      <c r="O5" s="158" t="s">
        <v>258</v>
      </c>
      <c r="P5" s="159" t="s">
        <v>259</v>
      </c>
      <c r="Q5" s="159" t="s">
        <v>260</v>
      </c>
      <c r="R5" s="159" t="s">
        <v>369</v>
      </c>
      <c r="S5" s="159" t="s">
        <v>262</v>
      </c>
      <c r="T5" s="160" t="s">
        <v>263</v>
      </c>
      <c r="V5" s="112" t="s">
        <v>184</v>
      </c>
      <c r="W5" s="69" t="s">
        <v>150</v>
      </c>
      <c r="X5" s="158" t="s">
        <v>258</v>
      </c>
      <c r="Y5" s="159" t="s">
        <v>259</v>
      </c>
      <c r="Z5" s="159" t="s">
        <v>260</v>
      </c>
      <c r="AA5" s="159" t="s">
        <v>369</v>
      </c>
      <c r="AB5" s="159" t="s">
        <v>262</v>
      </c>
      <c r="AC5" s="160" t="s">
        <v>263</v>
      </c>
      <c r="BA5" s="158" t="s">
        <v>258</v>
      </c>
      <c r="BB5" s="159" t="s">
        <v>259</v>
      </c>
      <c r="BC5" s="159" t="s">
        <v>260</v>
      </c>
      <c r="BD5" s="159" t="s">
        <v>369</v>
      </c>
      <c r="BE5" s="159" t="s">
        <v>262</v>
      </c>
      <c r="BF5" s="160" t="s">
        <v>263</v>
      </c>
      <c r="CA5" s="158" t="s">
        <v>258</v>
      </c>
      <c r="CB5" s="159" t="s">
        <v>259</v>
      </c>
      <c r="CC5" s="159" t="s">
        <v>260</v>
      </c>
      <c r="CD5" s="159" t="s">
        <v>369</v>
      </c>
      <c r="CE5" s="159" t="s">
        <v>262</v>
      </c>
      <c r="CF5" s="160" t="s">
        <v>263</v>
      </c>
      <c r="CM5" s="307" t="s">
        <v>497</v>
      </c>
      <c r="CN5" s="307" t="s">
        <v>497</v>
      </c>
      <c r="CO5" s="307" t="s">
        <v>497</v>
      </c>
      <c r="CP5" s="307" t="s">
        <v>497</v>
      </c>
      <c r="CQ5" s="307" t="s">
        <v>497</v>
      </c>
      <c r="CR5" s="307" t="s">
        <v>497</v>
      </c>
    </row>
    <row r="6" spans="1:96" s="53" customFormat="1" ht="18.75" customHeight="1">
      <c r="A6" s="31" t="s">
        <v>0</v>
      </c>
      <c r="B6" s="32"/>
      <c r="C6" s="32"/>
      <c r="D6" s="35"/>
      <c r="E6" s="33"/>
      <c r="F6" s="33"/>
      <c r="G6" s="33"/>
      <c r="H6" s="33"/>
      <c r="I6" s="33"/>
      <c r="J6" s="33"/>
      <c r="K6" s="33"/>
      <c r="L6"/>
      <c r="M6" s="33"/>
      <c r="N6" s="33"/>
      <c r="O6" s="33"/>
      <c r="P6" s="33"/>
      <c r="Q6" s="33"/>
      <c r="R6" s="33"/>
      <c r="S6" s="33"/>
      <c r="T6" s="33"/>
      <c r="U6"/>
      <c r="V6" s="33"/>
      <c r="W6" s="33"/>
      <c r="X6" s="33"/>
      <c r="Y6" s="33"/>
      <c r="Z6" s="33"/>
      <c r="AA6" s="33"/>
      <c r="AB6" s="33"/>
      <c r="AC6" s="33"/>
      <c r="AD6"/>
      <c r="AE6"/>
      <c r="AF6"/>
      <c r="AG6"/>
      <c r="AH6"/>
      <c r="AI6"/>
      <c r="AJ6"/>
      <c r="AK6"/>
      <c r="AL6"/>
      <c r="AM6"/>
      <c r="AN6"/>
      <c r="AO6"/>
      <c r="AP6"/>
      <c r="AQ6"/>
      <c r="AR6"/>
      <c r="AS6"/>
      <c r="AT6"/>
      <c r="AU6"/>
      <c r="AV6"/>
      <c r="AW6"/>
      <c r="AX6"/>
      <c r="AY6"/>
      <c r="AZ6"/>
      <c r="BA6" s="203"/>
      <c r="BB6" s="204"/>
      <c r="BC6" s="204"/>
      <c r="BD6" s="204"/>
      <c r="BE6" s="204"/>
      <c r="BF6" s="204"/>
      <c r="BG6"/>
      <c r="BH6"/>
      <c r="CA6" s="203"/>
      <c r="CB6" s="203"/>
      <c r="CC6" s="203"/>
      <c r="CD6" s="203"/>
      <c r="CE6" s="203"/>
      <c r="CF6" s="203"/>
      <c r="CG6"/>
      <c r="CH6"/>
      <c r="CM6" s="203"/>
      <c r="CN6" s="203"/>
      <c r="CO6" s="203"/>
      <c r="CP6" s="203"/>
      <c r="CQ6" s="203"/>
      <c r="CR6" s="203"/>
    </row>
    <row r="7" spans="1:96" ht="30" customHeight="1">
      <c r="A7" s="256" t="s">
        <v>167</v>
      </c>
      <c r="B7" s="257" t="s">
        <v>293</v>
      </c>
      <c r="C7" s="258" t="s">
        <v>321</v>
      </c>
      <c r="D7" s="253">
        <f>+AVERAGE(BA7:BF7)</f>
        <v>0.16666666666666666</v>
      </c>
      <c r="E7" s="227" t="s">
        <v>166</v>
      </c>
      <c r="F7" s="228" t="str">
        <f>+IF(GDereito!$G$7="Meta Conseguida","OK","NO OK")</f>
        <v>OK</v>
      </c>
      <c r="G7" s="228" t="str">
        <f>+IF(GRelLabor!$G$7="Meta Conseguida","OK","NO OK")</f>
        <v>NO OK</v>
      </c>
      <c r="H7" s="228" t="str">
        <f>+IF(MMenores!$G$7="Meta Conseguida","OK","NO OK")</f>
        <v>NO OK</v>
      </c>
      <c r="I7" s="228" t="str">
        <f>+IF(MXestionLabor!$G$7="Meta Conseguida","OK","NO OK")</f>
        <v>NO OK</v>
      </c>
      <c r="J7" s="228" t="str">
        <f>+IF(MAvogacPO!$G$7="Meta Conseguida","OK","NO OK")</f>
        <v>NO OK</v>
      </c>
      <c r="K7" s="228" t="str">
        <f>+IF(MAvogacVI!$G$7="Meta Conseguida","OK","NO OK")</f>
        <v>NO OK</v>
      </c>
      <c r="M7" s="226">
        <f>+AVERAGE(CA7:CF7)</f>
        <v>0</v>
      </c>
      <c r="N7" s="227" t="s">
        <v>166</v>
      </c>
      <c r="O7" s="228" t="str">
        <f>+IF(GDereito!$K$7="Meta Conseguida","OK","NO OK")</f>
        <v>NO OK</v>
      </c>
      <c r="P7" s="228" t="str">
        <f>+IF(GRelLabor!$K$7="Meta Conseguida","OK","NO OK")</f>
        <v>NO OK</v>
      </c>
      <c r="Q7" s="228" t="str">
        <f>+IF(MMenores!$K$7="Meta Conseguida","OK","NO OK")</f>
        <v>NO OK</v>
      </c>
      <c r="R7" s="228" t="str">
        <f>+IF(MXestionLabor!$K$7="Meta Conseguida","OK","NO OK")</f>
        <v>NO OK</v>
      </c>
      <c r="S7" s="228" t="str">
        <f>+IF(MAvogacPO!$K$7="Meta Conseguida","OK","NO OK")</f>
        <v>NO OK</v>
      </c>
      <c r="T7" s="228" t="str">
        <f>+IF(MAvogacVI!$K$7="Meta Conseguida","OK","NO OK")</f>
        <v>NO OK</v>
      </c>
      <c r="V7" s="226">
        <f t="shared" ref="V7:V14" si="1">+AVERAGE(CM7:CR7)</f>
        <v>0</v>
      </c>
      <c r="W7" s="227" t="s">
        <v>166</v>
      </c>
      <c r="X7" s="228" t="str">
        <f>+IF(GDereito!O$7="Meta Conseguida","OK","NO OK")</f>
        <v>NO OK</v>
      </c>
      <c r="Y7" s="228" t="str">
        <f>+IF(GRelLabor!O$7="Meta Conseguida","OK","NO OK")</f>
        <v>NO OK</v>
      </c>
      <c r="Z7" s="228" t="str">
        <f>+IF(MMenores!O$7="Meta Conseguida","OK","NO OK")</f>
        <v>NO OK</v>
      </c>
      <c r="AA7" s="228" t="str">
        <f>+IF(MXestionLabor!O$7="Meta Conseguida","OK","NO OK")</f>
        <v>NO OK</v>
      </c>
      <c r="AB7" s="228" t="str">
        <f>+IF(MAvogacPO!O$7="Meta Conseguida","OK","NO OK")</f>
        <v>NO OK</v>
      </c>
      <c r="AC7" s="228" t="str">
        <f>+IF(MAvogacVI!O$7="Meta Conseguida","OK","NO OK")</f>
        <v>NO OK</v>
      </c>
      <c r="BA7" s="205">
        <f t="shared" ref="BA7:BF7" si="2">+IF(F7="NO OK",0,1)</f>
        <v>1</v>
      </c>
      <c r="BB7" s="205">
        <f t="shared" si="2"/>
        <v>0</v>
      </c>
      <c r="BC7" s="205">
        <f t="shared" si="2"/>
        <v>0</v>
      </c>
      <c r="BD7" s="205">
        <f t="shared" si="2"/>
        <v>0</v>
      </c>
      <c r="BE7" s="205">
        <f t="shared" si="2"/>
        <v>0</v>
      </c>
      <c r="BF7" s="205">
        <f t="shared" si="2"/>
        <v>0</v>
      </c>
      <c r="CA7" s="247">
        <f t="shared" ref="CA7:CF7" si="3">+IF(O7="NO OK",0,1)</f>
        <v>0</v>
      </c>
      <c r="CB7" s="247">
        <f t="shared" si="3"/>
        <v>0</v>
      </c>
      <c r="CC7" s="247">
        <f t="shared" si="3"/>
        <v>0</v>
      </c>
      <c r="CD7" s="247">
        <f t="shared" si="3"/>
        <v>0</v>
      </c>
      <c r="CE7" s="247">
        <f t="shared" si="3"/>
        <v>0</v>
      </c>
      <c r="CF7" s="247">
        <f t="shared" si="3"/>
        <v>0</v>
      </c>
      <c r="CM7" s="247">
        <f t="shared" ref="CM7:CR7" si="4">+IF(X7="NO OK",0,1)</f>
        <v>0</v>
      </c>
      <c r="CN7" s="247">
        <f t="shared" si="4"/>
        <v>0</v>
      </c>
      <c r="CO7" s="247">
        <f t="shared" si="4"/>
        <v>0</v>
      </c>
      <c r="CP7" s="247">
        <f t="shared" si="4"/>
        <v>0</v>
      </c>
      <c r="CQ7" s="247">
        <f t="shared" si="4"/>
        <v>0</v>
      </c>
      <c r="CR7" s="247">
        <f t="shared" si="4"/>
        <v>0</v>
      </c>
    </row>
    <row r="8" spans="1:96" ht="30" customHeight="1">
      <c r="A8" s="259" t="s">
        <v>3</v>
      </c>
      <c r="B8" s="260" t="s">
        <v>73</v>
      </c>
      <c r="C8" s="261" t="s">
        <v>4</v>
      </c>
      <c r="D8" s="254">
        <f t="shared" ref="D8:D14" si="5">+AVERAGE(BA8:BF8)</f>
        <v>0</v>
      </c>
      <c r="E8" s="230" t="s">
        <v>166</v>
      </c>
      <c r="F8" s="231" t="str">
        <f>+IFERROR(IF(GDereito!$F$8/GDereito!$E$8=1,"OK",IF(GDereito!$F$8=0,"NO OK","PARCIAL")),"NO OK")</f>
        <v>NO OK</v>
      </c>
      <c r="G8" s="231" t="str">
        <f>+IFERROR(IF(GRelLabor!$F$8/GRelLabor!$E$8=1,"OK",IF(GRelLabor!$F$8=0,"NO OK","PARCIAL")),"NO OK")</f>
        <v>NO OK</v>
      </c>
      <c r="H8" s="231" t="str">
        <f>+IFERROR(IF(MMenores!$F$8/MMenores!$E$8=1,"OK",IF(MMenores!$F$8=0,"NO OK","PARCIAL")),"NO OK")</f>
        <v>NO OK</v>
      </c>
      <c r="I8" s="231" t="str">
        <f>+IFERROR(IF(MXestionLabor!$F$8/MXestionLabor!$E$8=1,"OK",IF(MXestionLabor!$F$8=0,"NO OK","PARCIAL")),"NO OK")</f>
        <v>NO OK</v>
      </c>
      <c r="J8" s="231" t="str">
        <f>+IFERROR(IF(MAvogacPO!$F$8/MAvogacPO!$E$8=1,"OK",IF(MAvogacPO!$F$8=0,"NO OK","PARCIAL")),"NO OK")</f>
        <v>NO OK</v>
      </c>
      <c r="K8" s="231" t="str">
        <f>+IFERROR(IF(MAvogacVI!$F$8/MAvogacVI!$E$8=1,"OK",IF(MAvogacVI!$F$8=0,"NO OK","PARCIAL")),"NO OK")</f>
        <v>NO OK</v>
      </c>
      <c r="M8" s="229">
        <f t="shared" ref="M8:M14" si="6">+AVERAGE(CA8:CF8)</f>
        <v>0</v>
      </c>
      <c r="N8" s="230" t="s">
        <v>166</v>
      </c>
      <c r="O8" s="231" t="str">
        <f>+IFERROR(IF(GDereito!$J$8/GDereito!$I$8=1,"OK",IF(GDereito!$J$8=0,"NO OK","PARCIAL")),"NO OK")</f>
        <v>NO OK</v>
      </c>
      <c r="P8" s="231" t="str">
        <f>+IFERROR(IF(GRelLabor!$J$8/GRelLabor!$I$8=1,"OK",IF(GRelLabor!$J$8=0,"NO OK","PARCIAL")),"NO OK")</f>
        <v>NO OK</v>
      </c>
      <c r="Q8" s="231" t="str">
        <f>+IFERROR(IF(MMenores!$J$8/MMenores!$I$8=1,"OK",IF(MMenores!$J$8=0,"NO OK","PARCIAL")),"NO OK")</f>
        <v>NO OK</v>
      </c>
      <c r="R8" s="231" t="str">
        <f>+IFERROR(IF(MXestionLabor!$J$8/MXestionLabor!$I$8=1,"OK",IF(MXestionLabor!$J$8=0,"NO OK","PARCIAL")),"NO OK")</f>
        <v>NO OK</v>
      </c>
      <c r="S8" s="231" t="str">
        <f>+IFERROR(IF(MAvogacPO!$J$8/MAvogacPO!$I$8=1,"OK",IF(MAvogacPO!$J$8=0,"NO OK","PARCIAL")),"NO OK")</f>
        <v>NO OK</v>
      </c>
      <c r="T8" s="231" t="str">
        <f>+IFERROR(IF(MAvogacVI!$J$8/MAvogacVI!$I$8=1,"OK",IF(MAvogacVI!$J$8=0,"NO OK","PARCIAL")),"NO OK")</f>
        <v>NO OK</v>
      </c>
      <c r="V8" s="229">
        <f t="shared" si="1"/>
        <v>0</v>
      </c>
      <c r="W8" s="230" t="s">
        <v>166</v>
      </c>
      <c r="X8" s="231" t="str">
        <f>+IFERROR(IF(GDereito!N$8/GDereito!M$8=1,"OK",IF(GDereito!N$8=0,"NO OK","PARCIAL")),"NO OK")</f>
        <v>NO OK</v>
      </c>
      <c r="Y8" s="231" t="str">
        <f>+IFERROR(IF(GRelLabor!N$8/GRelLabor!M$8=1,"OK",IF(GRelLabor!N$8=0,"NO OK","PARCIAL")),"NO OK")</f>
        <v>NO OK</v>
      </c>
      <c r="Z8" s="231" t="str">
        <f>+IFERROR(IF(MMenores!N$8/MMenores!M$8=1,"OK",IF(MMenores!N$8=0,"NO OK","PARCIAL")),"NO OK")</f>
        <v>NO OK</v>
      </c>
      <c r="AA8" s="231" t="str">
        <f>+IFERROR(IF(MXestionLabor!N$8/MXestionLabor!M$8=1,"OK",IF(MXestionLabor!N$8=0,"NO OK","PARCIAL")),"NO OK")</f>
        <v>NO OK</v>
      </c>
      <c r="AB8" s="231" t="str">
        <f>+IFERROR(IF(MAvogacPO!N$8/MAvogacPO!M$8=1,"OK",IF(MAvogacPO!N$8=0,"NO OK","PARCIAL")),"NO OK")</f>
        <v>NO OK</v>
      </c>
      <c r="AC8" s="231" t="str">
        <f>+IFERROR(IF(MAvogacVI!N$8/MAvogacVI!M$8=1,"OK",IF(MAvogacVI!N$8=0,"NO OK","PARCIAL")),"NO OK")</f>
        <v>NO OK</v>
      </c>
      <c r="BA8" s="206">
        <f>+IFERROR(GDereito!$F$8/GDereito!$E$8,0)</f>
        <v>0</v>
      </c>
      <c r="BB8" s="207">
        <f>+IFERROR(GRelLabor!$F$8/GRelLabor!$E$8,0)</f>
        <v>0</v>
      </c>
      <c r="BC8" s="248">
        <f>+IFERROR(MMenores!$F$8/MMenores!$E$8,0)</f>
        <v>0</v>
      </c>
      <c r="BD8" s="248">
        <f>+IFERROR(MXestionLabor!$F$8/MXestionLabor!$E$8,0)</f>
        <v>0</v>
      </c>
      <c r="BE8" s="248">
        <f>+IFERROR(MAvogacPO!$F$8/MAvogacPO!$E$8,0)</f>
        <v>0</v>
      </c>
      <c r="BF8" s="248">
        <f>+IFERROR(MAvogacVI!$F$8/MAvogacVI!$E$8,0)</f>
        <v>0</v>
      </c>
      <c r="CA8" s="207">
        <f>+IFERROR(GDereito!$J$8/GDereito!$I$8,0)</f>
        <v>0</v>
      </c>
      <c r="CB8" s="240">
        <f>+IFERROR(GRelLabor!$J$8/GRelLabor!$I$8,0)</f>
        <v>0</v>
      </c>
      <c r="CC8" s="240">
        <f>+IFERROR(MMenores!$J$8/MMenores!$I$8,0)</f>
        <v>0</v>
      </c>
      <c r="CD8" s="240">
        <f>+IFERROR(MXestionLabor!$J$8/MXestionLabor!$I$8,0)</f>
        <v>0</v>
      </c>
      <c r="CE8" s="240">
        <f>+IFERROR(MAvogacPO!$J$8/MAvogacPO!$I$8,0)</f>
        <v>0</v>
      </c>
      <c r="CF8" s="240">
        <f>+IFERROR(MAvogacVI!$J$8/MAvogacVI!$I$8,0)</f>
        <v>0</v>
      </c>
      <c r="CM8" s="248">
        <f>+IFERROR(GDereito!N$8/GDereito!M$8,0)</f>
        <v>0</v>
      </c>
      <c r="CN8" s="248">
        <f>+IFERROR(GRelLabor!N$8/GRelLabor!M$8,0)</f>
        <v>0</v>
      </c>
      <c r="CO8" s="248">
        <f>+IFERROR(MMenores!N$8/MMenores!M$8,0)</f>
        <v>0</v>
      </c>
      <c r="CP8" s="248">
        <f>+IFERROR(MXestionLabor!N$8/MXestionLabor!M$8,0)</f>
        <v>0</v>
      </c>
      <c r="CQ8" s="248">
        <f>+IFERROR(MAvogacPO!N$8/MAvogacPO!M$8,0)</f>
        <v>0</v>
      </c>
      <c r="CR8" s="248">
        <f>+IFERROR(MAvogacVI!N$8/MAvogacVI!M$8,0)</f>
        <v>0</v>
      </c>
    </row>
    <row r="9" spans="1:96" ht="39" customHeight="1">
      <c r="A9" s="259" t="s">
        <v>5</v>
      </c>
      <c r="B9" s="260" t="s">
        <v>70</v>
      </c>
      <c r="C9" s="261" t="s">
        <v>147</v>
      </c>
      <c r="D9" s="254">
        <f t="shared" si="5"/>
        <v>0.69824561403508767</v>
      </c>
      <c r="E9" s="230" t="s">
        <v>166</v>
      </c>
      <c r="F9" s="231" t="str">
        <f>+IFERROR(IF(GDereito!$F$11/GDereito!$E$11=1,"OK",IF(GDereito!$F$11=0,"NO OK","PARCIAL")),"NO OK")</f>
        <v>PARCIAL</v>
      </c>
      <c r="G9" s="231" t="str">
        <f>+IFERROR(IF(GRelLabor!$F$11/GRelLabor!$E$11=1,"OK",IF(GRelLabor!$F$11=0,"NO OK","PARCIAL")),"NO OK")</f>
        <v>PARCIAL</v>
      </c>
      <c r="H9" s="231" t="str">
        <f>+IFERROR(IF(MMenores!$F$11/MMenores!$E$11=1,"OK",IF(MMenores!$F$11=0,"NO OK","PARCIAL")),"NO OK")</f>
        <v>PARCIAL</v>
      </c>
      <c r="I9" s="231" t="str">
        <f>+IFERROR(IF(MXestionLabor!$F$11/MXestionLabor!$E$11=1,"OK",IF(MXestionLabor!$F$11=0,"NO OK","PARCIAL")),"NO OK")</f>
        <v>PARCIAL</v>
      </c>
      <c r="J9" s="231" t="str">
        <f>+IFERROR(IF(MAvogacPO!$F$11/MAvogacPO!$E$11=1,"OK",IF(MAvogacPO!$F$11=0,"NO OK","PARCIAL")),"NO OK")</f>
        <v>PARCIAL</v>
      </c>
      <c r="K9" s="231" t="str">
        <f>+IFERROR(IF(MAvogacVI!$F$11/MAvogacVI!$E$11=1,"OK",IF(MAvogacVI!$F$11=0,"NO OK","PARCIAL")),"NO OK")</f>
        <v>PARCIAL</v>
      </c>
      <c r="M9" s="229">
        <f t="shared" si="6"/>
        <v>0</v>
      </c>
      <c r="N9" s="230" t="s">
        <v>166</v>
      </c>
      <c r="O9" s="231" t="str">
        <f>+IFERROR(IF(GDereito!$J$11/GDereito!$I$11=1,"OK",IF(GDereito!$J$11=0,"NO OK","PARCIAL")),"NO OK")</f>
        <v>NO OK</v>
      </c>
      <c r="P9" s="231" t="str">
        <f>+IFERROR(IF(GRelLabor!$J$11/GRelLabor!$I$11=1,"OK",IF(GRelLabor!$J$11=0,"NO OK","PARCIAL")),"NO OK")</f>
        <v>NO OK</v>
      </c>
      <c r="Q9" s="231" t="str">
        <f>+IFERROR(IF(MMenores!$J$11/MMenores!$I$11=1,"OK",IF(MMenores!$J$11=0,"NO OK","PARCIAL")),"NO OK")</f>
        <v>NO OK</v>
      </c>
      <c r="R9" s="231" t="str">
        <f>+IFERROR(IF(MXestionLabor!$J$11/MXestionLabor!$I$11=1,"OK",IF(MXestionLabor!$J$11=0,"NO OK","PARCIAL")),"NO OK")</f>
        <v>NO OK</v>
      </c>
      <c r="S9" s="231" t="str">
        <f>+IFERROR(IF(MAvogacPO!$J$11/MAvogacPO!$I$11=1,"OK",IF(MAvogacPO!$J$11=0,"NO OK","PARCIAL")),"NO OK")</f>
        <v>NO OK</v>
      </c>
      <c r="T9" s="231" t="str">
        <f>+IFERROR(IF(MAvogacVI!$J$11/MAvogacVI!$I$11=1,"OK",IF(MAvogacVI!$J$11=0,"NO OK","PARCIAL")),"NO OK")</f>
        <v>NO OK</v>
      </c>
      <c r="V9" s="229">
        <f t="shared" si="1"/>
        <v>0</v>
      </c>
      <c r="W9" s="230" t="s">
        <v>166</v>
      </c>
      <c r="X9" s="231" t="str">
        <f>+IFERROR(IF(GDereito!N$11/GDereito!M$11=1,"OK",IF(GDereito!N$11=0,"NO OK","PARCIAL")),"NO OK")</f>
        <v>NO OK</v>
      </c>
      <c r="Y9" s="231" t="str">
        <f>+IFERROR(IF(GRelLabor!N$11/GRelLabor!M$11=1,"OK",IF(GRelLabor!N$11=0,"NO OK","PARCIAL")),"NO OK")</f>
        <v>NO OK</v>
      </c>
      <c r="Z9" s="231" t="str">
        <f>+IFERROR(IF(MMenores!N$11/MMenores!M$11=1,"OK",IF(MMenores!N$11=0,"NO OK","PARCIAL")),"NO OK")</f>
        <v>NO OK</v>
      </c>
      <c r="AA9" s="231" t="str">
        <f>+IFERROR(IF(MXestionLabor!N$11/MXestionLabor!M$11=1,"OK",IF(MXestionLabor!N$11=0,"NO OK","PARCIAL")),"NO OK")</f>
        <v>NO OK</v>
      </c>
      <c r="AB9" s="231" t="str">
        <f>+IFERROR(IF(MAvogacPO!N$11/MAvogacPO!M$11=1,"OK",IF(MAvogacPO!N$11=0,"NO OK","PARCIAL")),"NO OK")</f>
        <v>NO OK</v>
      </c>
      <c r="AC9" s="231" t="str">
        <f>+IFERROR(IF(MAvogacVI!N$11/MAvogacVI!M$11=1,"OK",IF(MAvogacVI!N$11=0,"NO OK","PARCIAL")),"NO OK")</f>
        <v>NO OK</v>
      </c>
      <c r="BA9" s="206">
        <f>+IFERROR(GDereito!$F$11/GDereito!$E$11,0)</f>
        <v>0.6</v>
      </c>
      <c r="BB9" s="207">
        <f>+IFERROR(GRelLabor!$F$11/GRelLabor!$E$11,0)</f>
        <v>0.47368421052631576</v>
      </c>
      <c r="BC9" s="248">
        <f>+IFERROR(MMenores!$F$11/MMenores!$E$11,0)</f>
        <v>0.73684210526315785</v>
      </c>
      <c r="BD9" s="248">
        <f>+IFERROR(MXestionLabor!$F$11/MXestionLabor!$E$11,0)</f>
        <v>0.8</v>
      </c>
      <c r="BE9" s="248">
        <f>+IFERROR(MAvogacPO!$F$11/MAvogacPO!$E$11,0)</f>
        <v>0.73684210526315785</v>
      </c>
      <c r="BF9" s="248">
        <f>+IFERROR(MAvogacVI!$F$11/MAvogacVI!$E$11,0)</f>
        <v>0.84210526315789469</v>
      </c>
      <c r="CA9" s="207">
        <f>+IFERROR(GDereito!$J$11/GDereito!$I$11,0)</f>
        <v>0</v>
      </c>
      <c r="CB9" s="240">
        <f>+IFERROR(GRelLabor!$J$11/GRelLabor!$I$11,0)</f>
        <v>0</v>
      </c>
      <c r="CC9" s="240">
        <f>+IFERROR(MMenores!$J$11/MMenores!$I$11,0)</f>
        <v>0</v>
      </c>
      <c r="CD9" s="240">
        <f>+IFERROR(MXestionLabor!$J$11/MXestionLabor!$I$11,0)</f>
        <v>0</v>
      </c>
      <c r="CE9" s="240">
        <f>+IFERROR(MAvogacPO!$J$11/MAvogacPO!$I$11,0)</f>
        <v>0</v>
      </c>
      <c r="CF9" s="240">
        <f>+IFERROR(MAvogacVI!$J$11/MAvogacVI!$I$11,0)</f>
        <v>0</v>
      </c>
      <c r="CM9" s="248">
        <f>+IFERROR(GDereito!N$11/GDereito!M$11,0)</f>
        <v>0</v>
      </c>
      <c r="CN9" s="248">
        <f>+IFERROR(GRelLabor!N$11/GRelLabor!M$11,0)</f>
        <v>0</v>
      </c>
      <c r="CO9" s="248">
        <f>+IFERROR(MMenores!N$11/MMenores!M$11,0)</f>
        <v>0</v>
      </c>
      <c r="CP9" s="248">
        <f>+IFERROR(MXestionLabor!N$11/MXestionLabor!M$11,0)</f>
        <v>0</v>
      </c>
      <c r="CQ9" s="248">
        <f>+IFERROR(MAvogacPO!N$11/MAvogacPO!M$11,0)</f>
        <v>0</v>
      </c>
      <c r="CR9" s="248">
        <f>+IFERROR(MAvogacVI!N$11/MAvogacVI!M$11,0)</f>
        <v>0</v>
      </c>
    </row>
    <row r="10" spans="1:96" ht="30" customHeight="1">
      <c r="A10" s="259" t="s">
        <v>67</v>
      </c>
      <c r="B10" s="260" t="s">
        <v>354</v>
      </c>
      <c r="C10" s="261" t="s">
        <v>7</v>
      </c>
      <c r="D10" s="254">
        <f t="shared" si="5"/>
        <v>0</v>
      </c>
      <c r="E10" s="230" t="s">
        <v>166</v>
      </c>
      <c r="F10" s="231" t="str">
        <f>+IFERROR(IF(GDereito!$F$12/GDereito!$E$12=1,"OK",IF(GDereito!$F$12=0,"NO OK","PARCIAL")),"NO OK")</f>
        <v>NO OK</v>
      </c>
      <c r="G10" s="231" t="str">
        <f>+IFERROR(IF(GRelLabor!$F$12/GRelLabor!$E$12=1,"OK",IF(GRelLabor!$F$12=0,"NO OK","PARCIAL")),"NO OK")</f>
        <v>NO OK</v>
      </c>
      <c r="H10" s="231" t="str">
        <f>+IFERROR(IF(MMenores!$F$12/MMenores!$E$12=1,"OK",IF(MMenores!$F$12=0,"NO OK","PARCIAL")),"NO OK")</f>
        <v>NO OK</v>
      </c>
      <c r="I10" s="231" t="str">
        <f>+IFERROR(IF(MXestionLabor!$F$12/MXestionLabor!$E$12=1,"OK",IF(MXestionLabor!$F$12=0,"NO OK","PARCIAL")),"NO OK")</f>
        <v>NO OK</v>
      </c>
      <c r="J10" s="231" t="str">
        <f>+IFERROR(IF(MAvogacPO!$F$12/MAvogacPO!$E$12=1,"OK",IF(MAvogacPO!$F$12=0,"NO OK","PARCIAL")),"NO OK")</f>
        <v>NO OK</v>
      </c>
      <c r="K10" s="231" t="str">
        <f>+IFERROR(IF(MAvogacVI!$F$12/MAvogacVI!$E$12=1,"OK",IF(MAvogacVI!$F$12=0,"NO OK","PARCIAL")),"NO OK")</f>
        <v>NO OK</v>
      </c>
      <c r="M10" s="229">
        <f t="shared" si="6"/>
        <v>0</v>
      </c>
      <c r="N10" s="230" t="s">
        <v>166</v>
      </c>
      <c r="O10" s="231" t="str">
        <f>+IFERROR(IF(GDereito!$J$12/GDereito!$I$12=1,"OK",IF(GDereito!$J$12=0,"NO OK","PARCIAL")),"NO OK")</f>
        <v>NO OK</v>
      </c>
      <c r="P10" s="231" t="str">
        <f>+IFERROR(IF(GRelLabor!$J$12/GRelLabor!$I$12=1,"OK",IF(GRelLabor!$J$12=0,"NO OK","PARCIAL")),"NO OK")</f>
        <v>NO OK</v>
      </c>
      <c r="Q10" s="231" t="str">
        <f>+IFERROR(IF(MMenores!$J$12/MMenores!$I$12=1,"OK",IF(MMenores!$J$12=0,"NO OK","PARCIAL")),"NO OK")</f>
        <v>NO OK</v>
      </c>
      <c r="R10" s="231" t="str">
        <f>+IFERROR(IF(MXestionLabor!$J$12/MXestionLabor!$I$12=1,"OK",IF(MXestionLabor!$J$12=0,"NO OK","PARCIAL")),"NO OK")</f>
        <v>NO OK</v>
      </c>
      <c r="S10" s="231" t="str">
        <f>+IFERROR(IF(MAvogacPO!$J$12/MAvogacPO!$I$12=1,"OK",IF(MAvogacPO!$J$12=0,"NO OK","PARCIAL")),"NO OK")</f>
        <v>NO OK</v>
      </c>
      <c r="T10" s="231" t="str">
        <f>+IFERROR(IF(MAvogacVI!$J$12/MAvogacVI!$I$12=1,"OK",IF(MAvogacVI!$J$12=0,"NO OK","PARCIAL")),"NO OK")</f>
        <v>NO OK</v>
      </c>
      <c r="V10" s="229">
        <f t="shared" si="1"/>
        <v>0</v>
      </c>
      <c r="W10" s="230" t="s">
        <v>166</v>
      </c>
      <c r="X10" s="231" t="str">
        <f>+IFERROR(IF(GDereito!N$12/GDereito!M$12=1,"OK",IF(GDereito!N$12=0,"NO OK","PARCIAL")),"NO OK")</f>
        <v>NO OK</v>
      </c>
      <c r="Y10" s="231" t="str">
        <f>+IFERROR(IF(GRelLabor!N$12/GRelLabor!M$12=1,"OK",IF(GRelLabor!N$12=0,"NO OK","PARCIAL")),"NO OK")</f>
        <v>NO OK</v>
      </c>
      <c r="Z10" s="231" t="str">
        <f>+IFERROR(IF(MMenores!N$12/MMenores!M$12=1,"OK",IF(MMenores!N$12=0,"NO OK","PARCIAL")),"NO OK")</f>
        <v>NO OK</v>
      </c>
      <c r="AA10" s="231" t="str">
        <f>+IFERROR(IF(MXestionLabor!N$12/MXestionLabor!M$12=1,"OK",IF(MXestionLabor!N$12=0,"NO OK","PARCIAL")),"NO OK")</f>
        <v>NO OK</v>
      </c>
      <c r="AB10" s="231" t="str">
        <f>+IFERROR(IF(MAvogacPO!N$12/MAvogacPO!M$12=1,"OK",IF(MAvogacPO!N$12=0,"NO OK","PARCIAL")),"NO OK")</f>
        <v>NO OK</v>
      </c>
      <c r="AC10" s="231" t="str">
        <f>+IFERROR(IF(MAvogacVI!N$12/MAvogacVI!M$12=1,"OK",IF(MAvogacVI!N$12=0,"NO OK","PARCIAL")),"NO OK")</f>
        <v>NO OK</v>
      </c>
      <c r="BA10" s="206">
        <f>+IFERROR(GDereito!$F$12/GDereito!$E$12,0)</f>
        <v>0</v>
      </c>
      <c r="BB10" s="207">
        <f>+IFERROR(GRelLabor!$F$12/GRelLabor!$E$12,0)</f>
        <v>0</v>
      </c>
      <c r="BC10" s="248">
        <f>+IFERROR(MMenores!$F$12/MMenores!$E$12,0)</f>
        <v>0</v>
      </c>
      <c r="BD10" s="248">
        <f>+IFERROR(MXestionLabor!$F$12/MXestionLabor!$E$12,0)</f>
        <v>0</v>
      </c>
      <c r="BE10" s="248">
        <f>+IFERROR(MAvogacPO!$F$12/MAvogacPO!$E$12,0)</f>
        <v>0</v>
      </c>
      <c r="BF10" s="248">
        <f>+IFERROR(MAvogacVI!$F$12/MAvogacVI!$E$12,0)</f>
        <v>0</v>
      </c>
      <c r="CA10" s="207">
        <f>+IFERROR(GDereito!$J$12/GDereito!$I$12,0)</f>
        <v>0</v>
      </c>
      <c r="CB10" s="240">
        <f>+IFERROR(GRelLabor!$J$12/GRelLabor!$I$12,0)</f>
        <v>0</v>
      </c>
      <c r="CC10" s="240">
        <f>+IFERROR(MMenores!$J$12/MMenores!$I$12,0)</f>
        <v>0</v>
      </c>
      <c r="CD10" s="240">
        <f>+IFERROR(MXestionLabor!$J$12/MXestionLabor!$I$12,0)</f>
        <v>0</v>
      </c>
      <c r="CE10" s="240">
        <f>+IFERROR(MAvogacPO!$J$12/MAvogacPO!$I$12,0)</f>
        <v>0</v>
      </c>
      <c r="CF10" s="240">
        <f>+IFERROR(MAvogacVI!$J$12/MAvogacVI!$I$12,0)</f>
        <v>0</v>
      </c>
      <c r="CM10" s="248">
        <f>+IFERROR(GDereito!N$12/GDereito!M$12,0)</f>
        <v>0</v>
      </c>
      <c r="CN10" s="248">
        <f>+IFERROR(GRelLabor!N$12/GRelLabor!M$12,0)</f>
        <v>0</v>
      </c>
      <c r="CO10" s="248">
        <f>+IFERROR(MMenores!N$12/MMenores!M$12,0)</f>
        <v>0</v>
      </c>
      <c r="CP10" s="248">
        <f>+IFERROR(MXestionLabor!N$12/MXestionLabor!M$12,0)</f>
        <v>0</v>
      </c>
      <c r="CQ10" s="248">
        <f>+IFERROR(MAvogacPO!N$12/MAvogacPO!M$12,0)</f>
        <v>0</v>
      </c>
      <c r="CR10" s="248">
        <f>+IFERROR(MAvogacVI!N$12/MAvogacVI!M$12,0)</f>
        <v>0</v>
      </c>
    </row>
    <row r="11" spans="1:96" ht="30" customHeight="1">
      <c r="A11" s="259" t="s">
        <v>8</v>
      </c>
      <c r="B11" s="260" t="s">
        <v>112</v>
      </c>
      <c r="C11" s="261" t="s">
        <v>7</v>
      </c>
      <c r="D11" s="254">
        <f t="shared" si="5"/>
        <v>0</v>
      </c>
      <c r="E11" s="230" t="s">
        <v>166</v>
      </c>
      <c r="F11" s="231" t="str">
        <f>+IFERROR(IF(GDereito!$F$16/GDereito!$E$16=1,"OK",IF(GDereito!$F$16=0,"NO OK","PARCIAL")),"NO OK")</f>
        <v>NO OK</v>
      </c>
      <c r="G11" s="231" t="str">
        <f>+IFERROR(IF(GRelLabor!$F$16/GRelLabor!$E$16=1,"OK",IF(GRelLabor!$F$16=0,"NO OK","PARCIAL")),"NO OK")</f>
        <v>NO OK</v>
      </c>
      <c r="H11" s="231" t="str">
        <f>+IFERROR(IF(MMenores!$F$16/MMenores!$E$16=1,"OK",IF(MMenores!$F$16=0,"NO OK","PARCIAL")),"NO OK")</f>
        <v>NO OK</v>
      </c>
      <c r="I11" s="231" t="str">
        <f>+IFERROR(IF(MXestionLabor!$F$16/MXestionLabor!$E$16=1,"OK",IF(MXestionLabor!$F$16=0,"NO OK","PARCIAL")),"NO OK")</f>
        <v>NO OK</v>
      </c>
      <c r="J11" s="231" t="str">
        <f>+IFERROR(IF(MAvogacPO!$F$16/MAvogacPO!$E$16=1,"OK",IF(MAvogacPO!$F$16=0,"NO OK","PARCIAL")),"NO OK")</f>
        <v>NO OK</v>
      </c>
      <c r="K11" s="231" t="str">
        <f>+IFERROR(IF(MAvogacVI!$F$16/MAvogacVI!$E$16=1,"OK",IF(MAvogacVI!$F$16=0,"NO OK","PARCIAL")),"NO OK")</f>
        <v>NO OK</v>
      </c>
      <c r="M11" s="229">
        <f t="shared" si="6"/>
        <v>0</v>
      </c>
      <c r="N11" s="230" t="s">
        <v>166</v>
      </c>
      <c r="O11" s="231" t="str">
        <f>+IFERROR(IF(GDereito!$J$16/GDereito!$I$16=1,"OK",IF(GDereito!$J$16=0,"NO OK","PARCIAL")),"NO OK")</f>
        <v>NO OK</v>
      </c>
      <c r="P11" s="231" t="str">
        <f>+IFERROR(IF(GRelLabor!$J$16/GRelLabor!$I$16=1,"OK",IF(GRelLabor!$J$16=0,"NO OK","PARCIAL")),"NO OK")</f>
        <v>NO OK</v>
      </c>
      <c r="Q11" s="231" t="str">
        <f>+IFERROR(IF(MMenores!$J$16/MMenores!$I$16=1,"OK",IF(MMenores!$J$16=0,"NO OK","PARCIAL")),"NO OK")</f>
        <v>NO OK</v>
      </c>
      <c r="R11" s="231" t="str">
        <f>+IFERROR(IF(MXestionLabor!$J$16/MXestionLabor!$I$16=1,"OK",IF(MXestionLabor!$J$16=0,"NO OK","PARCIAL")),"NO OK")</f>
        <v>NO OK</v>
      </c>
      <c r="S11" s="231" t="str">
        <f>+IFERROR(IF(MAvogacPO!$J$16/MAvogacPO!$I$16=1,"OK",IF(MAvogacPO!$J$16=0,"NO OK","PARCIAL")),"NO OK")</f>
        <v>NO OK</v>
      </c>
      <c r="T11" s="231" t="str">
        <f>+IFERROR(IF(MAvogacVI!$J$16/MAvogacVI!$I$16=1,"OK",IF(MAvogacVI!$J$16=0,"NO OK","PARCIAL")),"NO OK")</f>
        <v>NO OK</v>
      </c>
      <c r="V11" s="229">
        <f t="shared" si="1"/>
        <v>0</v>
      </c>
      <c r="W11" s="230" t="s">
        <v>166</v>
      </c>
      <c r="X11" s="231" t="str">
        <f>+IFERROR(IF(GDereito!N$16/GDereito!M$16=1,"OK",IF(GDereito!N$16=0,"NO OK","PARCIAL")),"NO OK")</f>
        <v>NO OK</v>
      </c>
      <c r="Y11" s="231" t="str">
        <f>+IFERROR(IF(GRelLabor!N$16/GRelLabor!M$16=1,"OK",IF(GRelLabor!N$16=0,"NO OK","PARCIAL")),"NO OK")</f>
        <v>NO OK</v>
      </c>
      <c r="Z11" s="231" t="str">
        <f>+IFERROR(IF(MMenores!N$16/MMenores!M$16=1,"OK",IF(MMenores!N$16=0,"NO OK","PARCIAL")),"NO OK")</f>
        <v>NO OK</v>
      </c>
      <c r="AA11" s="231" t="str">
        <f>+IFERROR(IF(MXestionLabor!N$16/MXestionLabor!M$16=1,"OK",IF(MXestionLabor!N$16=0,"NO OK","PARCIAL")),"NO OK")</f>
        <v>NO OK</v>
      </c>
      <c r="AB11" s="231" t="str">
        <f>+IFERROR(IF(MAvogacPO!N$16/MAvogacPO!M$16=1,"OK",IF(MAvogacPO!N$16=0,"NO OK","PARCIAL")),"NO OK")</f>
        <v>NO OK</v>
      </c>
      <c r="AC11" s="231" t="str">
        <f>+IFERROR(IF(MAvogacVI!N$16/MAvogacVI!M$16=1,"OK",IF(MAvogacVI!N$16=0,"NO OK","PARCIAL")),"NO OK")</f>
        <v>NO OK</v>
      </c>
      <c r="BA11" s="206">
        <f>+IFERROR(GDereito!$F$16/GDereito!$E$16,0)</f>
        <v>0</v>
      </c>
      <c r="BB11" s="207">
        <f>+IFERROR(GRelLabor!$F$16/GRelLabor!$E$16,0)</f>
        <v>0</v>
      </c>
      <c r="BC11" s="248">
        <f>+IFERROR(MMenores!$F$16/MMenores!$E$16,0)</f>
        <v>0</v>
      </c>
      <c r="BD11" s="248">
        <f>+IFERROR(MXestionLabor!$F$16/MXestionLabor!$E$16,0)</f>
        <v>0</v>
      </c>
      <c r="BE11" s="248">
        <f>+IFERROR(MAvogacPO!$F$16/MAvogacPO!$E$16,0)</f>
        <v>0</v>
      </c>
      <c r="BF11" s="248">
        <f>+IFERROR(MAvogacVI!$F$16/MAvogacVI!$E$16,0)</f>
        <v>0</v>
      </c>
      <c r="CA11" s="207">
        <f>+IFERROR(GDereito!$J$16/GDereito!$I$16,0)</f>
        <v>0</v>
      </c>
      <c r="CB11" s="240">
        <f>+IFERROR(GRelLabor!$J$16/GRelLabor!$I$16,0)</f>
        <v>0</v>
      </c>
      <c r="CC11" s="240">
        <f>+IFERROR(MMenores!$J$16/MMenores!$I$16,0)</f>
        <v>0</v>
      </c>
      <c r="CD11" s="240">
        <f>+IFERROR(MXestionLabor!$J$16/MXestionLabor!$I$16,0)</f>
        <v>0</v>
      </c>
      <c r="CE11" s="240">
        <f>+IFERROR(MAvogacPO!$J$16/MAvogacPO!$I$16,0)</f>
        <v>0</v>
      </c>
      <c r="CF11" s="240">
        <f>+IFERROR(MAvogacVI!$J$16/MAvogacVI!$I$16,0)</f>
        <v>0</v>
      </c>
      <c r="CM11" s="248">
        <f>+IFERROR(GDereito!N$16/GDereito!M16,0)</f>
        <v>0</v>
      </c>
      <c r="CN11" s="248">
        <f>+IFERROR(GRelLabor!N$16/GRelLabor!M16,0)</f>
        <v>0</v>
      </c>
      <c r="CO11" s="248">
        <f>+IFERROR(MMenores!N$16/MMenores!M16,0)</f>
        <v>0</v>
      </c>
      <c r="CP11" s="248">
        <f>+IFERROR(MXestionLabor!N$16/MXestionLabor!M16,0)</f>
        <v>0</v>
      </c>
      <c r="CQ11" s="248">
        <f>+IFERROR(MAvogacPO!N$16/MAvogacPO!M16,0)</f>
        <v>0</v>
      </c>
      <c r="CR11" s="248">
        <f>+IFERROR(MAvogacVI!N$16/MAvogacVI!M16,0)</f>
        <v>0</v>
      </c>
    </row>
    <row r="12" spans="1:96" ht="30" customHeight="1">
      <c r="A12" s="259" t="s">
        <v>10</v>
      </c>
      <c r="B12" s="260" t="s">
        <v>74</v>
      </c>
      <c r="C12" s="261" t="s">
        <v>7</v>
      </c>
      <c r="D12" s="254">
        <f t="shared" si="5"/>
        <v>0</v>
      </c>
      <c r="E12" s="230" t="s">
        <v>166</v>
      </c>
      <c r="F12" s="231" t="str">
        <f>+IFERROR(IF(GDereito!$F$20/GDereito!$E$20=1,"OK",IF(GDereito!$F$20=0,"NO OK","PARCIAL")),"NO OK")</f>
        <v>NO OK</v>
      </c>
      <c r="G12" s="231" t="str">
        <f>+IFERROR(IF(GRelLabor!$F$20/GRelLabor!$E$20=1,"OK",IF(GRelLabor!$F$20=0,"NO OK","PARCIAL")),"NO OK")</f>
        <v>NO OK</v>
      </c>
      <c r="H12" s="231" t="str">
        <f>+IFERROR(IF(MMenores!$F$20/MMenores!$E$20=1,"OK",IF(MMenores!$F$20=0,"NO OK","PARCIAL")),"NO OK")</f>
        <v>NO OK</v>
      </c>
      <c r="I12" s="231" t="str">
        <f>+IFERROR(IF(MXestionLabor!$F$20/MXestionLabor!$E$20=1,"OK",IF(MXestionLabor!$F$20=0,"NO OK","PARCIAL")),"NO OK")</f>
        <v>NO OK</v>
      </c>
      <c r="J12" s="231" t="str">
        <f>+IFERROR(IF(MAvogacPO!$F$20/MAvogacPO!$E$20=1,"OK",IF(MAvogacPO!$F$20=0,"NO OK","PARCIAL")),"NO OK")</f>
        <v>NO OK</v>
      </c>
      <c r="K12" s="231" t="str">
        <f>+IFERROR(IF(MAvogacVI!$F$20/MAvogacVI!$E$20=1,"OK",IF(MAvogacVI!$F$20=0,"NO OK","PARCIAL")),"NO OK")</f>
        <v>NO OK</v>
      </c>
      <c r="M12" s="229">
        <f t="shared" si="6"/>
        <v>0</v>
      </c>
      <c r="N12" s="230" t="s">
        <v>166</v>
      </c>
      <c r="O12" s="231" t="str">
        <f>+IFERROR(IF(GDereito!$J$20/GDereito!$I$20=1,"OK",IF(GDereito!$J$20=0,"NO OK","PARCIAL")),"NO OK")</f>
        <v>NO OK</v>
      </c>
      <c r="P12" s="231" t="str">
        <f>+IFERROR(IF(GRelLabor!$J$20/GRelLabor!$I$20=1,"OK",IF(GRelLabor!$J$20=0,"NO OK","PARCIAL")),"NO OK")</f>
        <v>NO OK</v>
      </c>
      <c r="Q12" s="231" t="str">
        <f>+IFERROR(IF(MMenores!$J$20/MMenores!$I$20=1,"OK",IF(MMenores!$J$20=0,"NO OK","PARCIAL")),"NO OK")</f>
        <v>NO OK</v>
      </c>
      <c r="R12" s="231" t="str">
        <f>+IFERROR(IF(MXestionLabor!$J$20/MXestionLabor!$I$20=1,"OK",IF(MXestionLabor!$J$20=0,"NO OK","PARCIAL")),"NO OK")</f>
        <v>NO OK</v>
      </c>
      <c r="S12" s="231" t="str">
        <f>+IFERROR(IF(MAvogacPO!$J$20/MAvogacPO!$I$20=1,"OK",IF(MAvogacPO!$J$20=0,"NO OK","PARCIAL")),"NO OK")</f>
        <v>NO OK</v>
      </c>
      <c r="T12" s="231" t="str">
        <f>+IFERROR(IF(MAvogacVI!$J$20/MAvogacVI!$I$20=1,"OK",IF(MAvogacVI!$J$20=0,"NO OK","PARCIAL")),"NO OK")</f>
        <v>NO OK</v>
      </c>
      <c r="V12" s="229">
        <f t="shared" si="1"/>
        <v>0</v>
      </c>
      <c r="W12" s="230" t="s">
        <v>166</v>
      </c>
      <c r="X12" s="231" t="str">
        <f>+IFERROR(IF(GDereito!N$20/GDereito!M$20=1,"OK",IF(GDereito!N$20=0,"NO OK","PARCIAL")),"NO OK")</f>
        <v>NO OK</v>
      </c>
      <c r="Y12" s="231" t="str">
        <f>+IFERROR(IF(GRelLabor!N$20/GRelLabor!M$20=1,"OK",IF(GRelLabor!N$20=0,"NO OK","PARCIAL")),"NO OK")</f>
        <v>NO OK</v>
      </c>
      <c r="Z12" s="231" t="str">
        <f>+IFERROR(IF(MMenores!N$20/MMenores!M$20=1,"OK",IF(MMenores!N$20=0,"NO OK","PARCIAL")),"NO OK")</f>
        <v>NO OK</v>
      </c>
      <c r="AA12" s="231" t="str">
        <f>+IFERROR(IF(MXestionLabor!N$20/MXestionLabor!M$20=1,"OK",IF(MXestionLabor!N$20=0,"NO OK","PARCIAL")),"NO OK")</f>
        <v>NO OK</v>
      </c>
      <c r="AB12" s="231" t="str">
        <f>+IFERROR(IF(MAvogacPO!N$20/MAvogacPO!M$20=1,"OK",IF(MAvogacPO!N$20=0,"NO OK","PARCIAL")),"NO OK")</f>
        <v>NO OK</v>
      </c>
      <c r="AC12" s="231" t="str">
        <f>+IFERROR(IF(MAvogacVI!N$20/MAvogacVI!M$20=1,"OK",IF(MAvogacVI!N$20=0,"NO OK","PARCIAL")),"NO OK")</f>
        <v>NO OK</v>
      </c>
      <c r="BA12" s="206">
        <f>+IFERROR(GDereito!$F$20/GDereito!$E$20,0)</f>
        <v>0</v>
      </c>
      <c r="BB12" s="207">
        <f>+IFERROR(GRelLabor!$F$20/GRelLabor!$E$20,0)</f>
        <v>0</v>
      </c>
      <c r="BC12" s="248">
        <f>+IFERROR(MMenores!$F$20/MMenores!$E$20,0)</f>
        <v>0</v>
      </c>
      <c r="BD12" s="248">
        <f>+IFERROR(MXestionLabor!$F$20/MXestionLabor!$E$20,0)</f>
        <v>0</v>
      </c>
      <c r="BE12" s="248">
        <f>+IFERROR(MAvogacPO!$F$20/MAvogacPO!$E$20,0)</f>
        <v>0</v>
      </c>
      <c r="BF12" s="248">
        <f>+IFERROR(MAvogacVI!$F$20/MAvogacVI!$E$20,0)</f>
        <v>0</v>
      </c>
      <c r="CA12" s="207">
        <f>+IFERROR(GDereito!$J$20/GDereito!$I$20,0)</f>
        <v>0</v>
      </c>
      <c r="CB12" s="240">
        <f>+IFERROR(GRelLabor!$J$20/GRelLabor!$I$20,0)</f>
        <v>0</v>
      </c>
      <c r="CC12" s="240">
        <f>+IFERROR(MMenores!$J$20/MMenores!$I$20,0)</f>
        <v>0</v>
      </c>
      <c r="CD12" s="240">
        <f>+IFERROR(MXestionLabor!$J$20/MXestionLabor!$I$20,0)</f>
        <v>0</v>
      </c>
      <c r="CE12" s="240">
        <f>+IFERROR(MAvogacPO!$J$20/MAvogacPO!$I$20,0)</f>
        <v>0</v>
      </c>
      <c r="CF12" s="240">
        <f>+IFERROR(MAvogacVI!$J$20/MAvogacVI!$I$20,0)</f>
        <v>0</v>
      </c>
      <c r="CM12" s="248">
        <f>+IFERROR(GDereito!N$20/GDereito!M$20,0)</f>
        <v>0</v>
      </c>
      <c r="CN12" s="248">
        <f>+IFERROR(GRelLabor!N$20/GRelLabor!M$20,0)</f>
        <v>0</v>
      </c>
      <c r="CO12" s="248">
        <f>+IFERROR(MMenores!N$20/MMenores!M$20,0)</f>
        <v>0</v>
      </c>
      <c r="CP12" s="248">
        <f>+IFERROR(MXestionLabor!N$20/MXestionLabor!M$20,0)</f>
        <v>0</v>
      </c>
      <c r="CQ12" s="248">
        <f>+IFERROR(MAvogacPO!N$20/MAvogacPO!M$20,0)</f>
        <v>0</v>
      </c>
      <c r="CR12" s="248">
        <f>+IFERROR(MAvogacVI!N$20/MAvogacVI!M$20,0)</f>
        <v>0</v>
      </c>
    </row>
    <row r="13" spans="1:96" ht="30" customHeight="1">
      <c r="A13" s="259" t="s">
        <v>14</v>
      </c>
      <c r="B13" s="260" t="s">
        <v>77</v>
      </c>
      <c r="C13" s="261" t="s">
        <v>148</v>
      </c>
      <c r="D13" s="254">
        <f t="shared" si="5"/>
        <v>0.66666666666666663</v>
      </c>
      <c r="E13" s="232" t="s">
        <v>166</v>
      </c>
      <c r="F13" s="231" t="str">
        <f>+IFERROR(IF(GDereito!$F$24/GDereito!$E$24=1,"OK",IF(GDereito!$F$24=0,"NO OK","PARCIAL")),"NO OK")</f>
        <v>PARCIAL</v>
      </c>
      <c r="G13" s="231" t="str">
        <f>+IFERROR(IF(GRelLabor!$F$24/GRelLabor!$E$24=1,"OK",IF(GRelLabor!$F$24=0,"NO OK","PARCIAL")),"NO OK")</f>
        <v>PARCIAL</v>
      </c>
      <c r="H13" s="231" t="str">
        <f>+IFERROR(IF(MMenores!$F$24/MMenores!$E$24=1,"OK",IF(MMenores!$F$24=0,"NO OK","PARCIAL")),"NO OK")</f>
        <v>OK</v>
      </c>
      <c r="I13" s="231" t="str">
        <f>+IFERROR(IF(MXestionLabor!$F$24/MXestionLabor!$E$24=1,"OK",IF(MXestionLabor!$F$24=0,"NO OK","PARCIAL")),"NO OK")</f>
        <v>PARCIAL</v>
      </c>
      <c r="J13" s="231" t="str">
        <f>+IFERROR(IF(MAvogacPO!$F$24/MAvogacPO!$E$24=1,"OK",IF(MAvogacPO!$F$24=0,"NO OK","PARCIAL")),"NO OK")</f>
        <v>PARCIAL</v>
      </c>
      <c r="K13" s="231" t="str">
        <f>+IFERROR(IF(MAvogacVI!$F$24/MAvogacVI!$E$24=1,"OK",IF(MAvogacVI!$F$24=0,"NO OK","PARCIAL")),"NO OK")</f>
        <v>OK</v>
      </c>
      <c r="M13" s="229">
        <f t="shared" si="6"/>
        <v>0</v>
      </c>
      <c r="N13" s="232" t="s">
        <v>166</v>
      </c>
      <c r="O13" s="231" t="str">
        <f>+IFERROR(IF(GDereito!$J$24/GDereito!$I$24=1,"OK",IF(GDereito!$J$24=0,"NO OK","PARCIAL")),"NO OK")</f>
        <v>NO OK</v>
      </c>
      <c r="P13" s="231" t="str">
        <f>+IFERROR(IF(GRelLabor!$J$24/GRelLabor!$I$24=1,"OK",IF(GRelLabor!$J$24=0,"NO OK","PARCIAL")),"NO OK")</f>
        <v>NO OK</v>
      </c>
      <c r="Q13" s="231" t="str">
        <f>+IFERROR(IF(MMenores!$J$24/MMenores!$I$24=1,"OK",IF(MMenores!$J$24=0,"NO OK","PARCIAL")),"NO OK")</f>
        <v>NO OK</v>
      </c>
      <c r="R13" s="231" t="str">
        <f>+IFERROR(IF(MXestionLabor!$J$24/MXestionLabor!$I$24=1,"OK",IF(MXestionLabor!$J$24=0,"NO OK","PARCIAL")),"NO OK")</f>
        <v>NO OK</v>
      </c>
      <c r="S13" s="231" t="str">
        <f>+IFERROR(IF(MAvogacPO!$J$24/MAvogacPO!$I$24=1,"OK",IF(MAvogacPO!$J$24=0,"NO OK","PARCIAL")),"NO OK")</f>
        <v>NO OK</v>
      </c>
      <c r="T13" s="231" t="str">
        <f>+IFERROR(IF(MAvogacVI!$J$24/MAvogacVI!$I$24=1,"OK",IF(MAvogacVI!$J$24=0,"NO OK","PARCIAL")),"NO OK")</f>
        <v>NO OK</v>
      </c>
      <c r="V13" s="229">
        <f t="shared" si="1"/>
        <v>0</v>
      </c>
      <c r="W13" s="232" t="s">
        <v>166</v>
      </c>
      <c r="X13" s="231" t="str">
        <f>+IFERROR(IF(GDereito!N$24/GDereito!M$24=1,"OK",IF(GDereito!N$24=0,"NO OK","PARCIAL")),"NO OK")</f>
        <v>NO OK</v>
      </c>
      <c r="Y13" s="231" t="str">
        <f>+IFERROR(IF(GRelLabor!N$24/GRelLabor!M$24=1,"OK",IF(GRelLabor!N$24=0,"NO OK","PARCIAL")),"NO OK")</f>
        <v>NO OK</v>
      </c>
      <c r="Z13" s="231" t="str">
        <f>+IFERROR(IF(MMenores!N$24/MMenores!M$24=1,"OK",IF(MMenores!N$24=0,"NO OK","PARCIAL")),"NO OK")</f>
        <v>NO OK</v>
      </c>
      <c r="AA13" s="231" t="str">
        <f>+IFERROR(IF(MXestionLabor!N$24/MXestionLabor!M$24=1,"OK",IF(MXestionLabor!N$24=0,"NO OK","PARCIAL")),"NO OK")</f>
        <v>NO OK</v>
      </c>
      <c r="AB13" s="231" t="str">
        <f>+IFERROR(IF(MAvogacPO!N$24/MAvogacPO!M$24=1,"OK",IF(MAvogacPO!N$24=0,"NO OK","PARCIAL")),"NO OK")</f>
        <v>NO OK</v>
      </c>
      <c r="AC13" s="231" t="str">
        <f>+IFERROR(IF(MAvogacVI!N$24/MAvogacVI!M$24=1,"OK",IF(MAvogacVI!N$24=0,"NO OK","PARCIAL")),"NO OK")</f>
        <v>NO OK</v>
      </c>
      <c r="BA13" s="206">
        <f>+IFERROR(GDereito!$F$24/GDereito!$E$24,0)</f>
        <v>0.4</v>
      </c>
      <c r="BB13" s="207">
        <f>+IFERROR(GRelLabor!$F$24/GRelLabor!$E$24,0)</f>
        <v>0.4</v>
      </c>
      <c r="BC13" s="248">
        <f>+IFERROR(MMenores!$F$24/MMenores!$E$24,0)</f>
        <v>1</v>
      </c>
      <c r="BD13" s="248">
        <f>+IFERROR(MXestionLabor!$F$24/MXestionLabor!$E$24,0)</f>
        <v>0.4</v>
      </c>
      <c r="BE13" s="248">
        <f>+IFERROR(MAvogacPO!$F$24/MAvogacPO!$E$24,0)</f>
        <v>0.8</v>
      </c>
      <c r="BF13" s="248">
        <f>+IFERROR(MAvogacVI!$F$24/MAvogacVI!$E$24,0)</f>
        <v>1</v>
      </c>
      <c r="CA13" s="207">
        <f>+IFERROR(GDereito!$J$24/GDereito!$I$24,0)</f>
        <v>0</v>
      </c>
      <c r="CB13" s="240">
        <f>+IFERROR(GRelLabor!$J$24/GRelLabor!$I$24,0)</f>
        <v>0</v>
      </c>
      <c r="CC13" s="240">
        <f>+IFERROR(MMenores!$J$24/MMenores!$I$24,0)</f>
        <v>0</v>
      </c>
      <c r="CD13" s="240">
        <f>+IFERROR(MXestionLabor!$J$24/MXestionLabor!$I$24,0)</f>
        <v>0</v>
      </c>
      <c r="CE13" s="240">
        <f>+IFERROR(MAvogacPO!$J$24/MAvogacPO!$I$24,0)</f>
        <v>0</v>
      </c>
      <c r="CF13" s="240">
        <f>+IFERROR(MAvogacVI!$J$24/MAvogacVI!$I$24,0)</f>
        <v>0</v>
      </c>
      <c r="CM13" s="248">
        <f>+IFERROR(GDereito!N$24/GDereito!M$24,0)</f>
        <v>0</v>
      </c>
      <c r="CN13" s="248">
        <f>+IFERROR(GRelLabor!N$24/GRelLabor!M$24,0)</f>
        <v>0</v>
      </c>
      <c r="CO13" s="248">
        <f>+IFERROR(MMenores!N$24/MMenores!M$24,0)</f>
        <v>0</v>
      </c>
      <c r="CP13" s="248">
        <f>+IFERROR(MXestionLabor!N$24/MXestionLabor!M$24,0)</f>
        <v>0</v>
      </c>
      <c r="CQ13" s="248">
        <f>+IFERROR(MAvogacPO!N$24/MAvogacPO!M$24,0)</f>
        <v>0</v>
      </c>
      <c r="CR13" s="248">
        <f>+IFERROR(MAvogacVI!N$24/MAvogacVI!M$24,0)</f>
        <v>0</v>
      </c>
    </row>
    <row r="14" spans="1:96" ht="30" customHeight="1" thickBot="1">
      <c r="A14" s="262" t="s">
        <v>15</v>
      </c>
      <c r="B14" s="263" t="s">
        <v>91</v>
      </c>
      <c r="C14" s="264" t="s">
        <v>321</v>
      </c>
      <c r="D14" s="255">
        <f t="shared" si="5"/>
        <v>0.72222222222222221</v>
      </c>
      <c r="E14" s="234" t="s">
        <v>166</v>
      </c>
      <c r="F14" s="235" t="str">
        <f>+IFERROR(IF(GDereito!$F$37/GDereito!$E$37=1,"OK",IF(GDereito!$F$37=0,"NO OK","PARCIAL")),"NO OK")</f>
        <v>PARCIAL</v>
      </c>
      <c r="G14" s="235" t="str">
        <f>+IFERROR(IF(GRelLabor!$F$37/GRelLabor!$E$37=1,"OK",IF(GRelLabor!$F$37=0,"NO OK","PARCIAL")),"NO OK")</f>
        <v>NO OK</v>
      </c>
      <c r="H14" s="235" t="str">
        <f>+IFERROR(IF(MMenores!$F$37/MMenores!$E$37=1,"OK",IF(MMenores!$F$37=0,"NO OK","PARCIAL")),"NO OK")</f>
        <v>OK</v>
      </c>
      <c r="I14" s="235" t="str">
        <f>+IFERROR(IF(MXestionLabor!$F$37/MXestionLabor!$E$37=1,"OK",IF(MXestionLabor!$F$37=0,"NO OK","PARCIAL")),"NO OK")</f>
        <v>OK</v>
      </c>
      <c r="J14" s="235" t="str">
        <f>+IFERROR(IF(MAvogacPO!$F$37/MAvogacPO!$E$37=1,"OK",IF(MAvogacPO!$F$37=0,"NO OK","PARCIAL")),"NO OK")</f>
        <v>OK</v>
      </c>
      <c r="K14" s="235" t="str">
        <f>+IFERROR(IF(MAvogacVI!$F$37/MAvogacVI!$E$37=1,"OK",IF(MAvogacVI!$F$37=0,"NO OK","PARCIAL")),"NO OK")</f>
        <v>OK</v>
      </c>
      <c r="M14" s="233">
        <f t="shared" si="6"/>
        <v>0</v>
      </c>
      <c r="N14" s="234" t="s">
        <v>166</v>
      </c>
      <c r="O14" s="235" t="str">
        <f>+IFERROR(IF(GDereito!$J$37/GDereito!$I$37=1,"OK",IF(GDereito!$J$37=0,"NO OK","PARCIAL")),"NO OK")</f>
        <v>NO OK</v>
      </c>
      <c r="P14" s="235" t="str">
        <f>+IFERROR(IF(GRelLabor!$J$37/GRelLabor!$I$37=1,"OK",IF(GRelLabor!$J$37=0,"NO OK","PARCIAL")),"NO OK")</f>
        <v>NO OK</v>
      </c>
      <c r="Q14" s="235" t="str">
        <f>+IFERROR(IF(MMenores!$J$37/MMenores!$I$37=1,"OK",IF(MMenores!$J$37=0,"NO OK","PARCIAL")),"NO OK")</f>
        <v>NO OK</v>
      </c>
      <c r="R14" s="235" t="str">
        <f>+IFERROR(IF(MXestionLabor!$J$37/MXestionLabor!$I$37=1,"OK",IF(MXestionLabor!$J$37=0,"NO OK","PARCIAL")),"NO OK")</f>
        <v>NO OK</v>
      </c>
      <c r="S14" s="235" t="str">
        <f>+IFERROR(IF(MAvogacPO!$J$37/MAvogacPO!$I$37=1,"OK",IF(MAvogacPO!$J$37=0,"NO OK","PARCIAL")),"NO OK")</f>
        <v>NO OK</v>
      </c>
      <c r="T14" s="235" t="str">
        <f>+IFERROR(IF(MAvogacVI!$J$37/MAvogacVI!$I$37=1,"OK",IF(MAvogacVI!$J$37=0,"NO OK","PARCIAL")),"NO OK")</f>
        <v>NO OK</v>
      </c>
      <c r="V14" s="233">
        <f t="shared" si="1"/>
        <v>0</v>
      </c>
      <c r="W14" s="234" t="s">
        <v>166</v>
      </c>
      <c r="X14" s="235" t="str">
        <f>+IFERROR(IF(GDereito!N$37/GDereito!M$37=1,"OK",IF(GDereito!N$37=0,"NO OK","PARCIAL")),"NO OK")</f>
        <v>NO OK</v>
      </c>
      <c r="Y14" s="235" t="str">
        <f>+IFERROR(IF(GRelLabor!N$37/GRelLabor!M$37=1,"OK",IF(GRelLabor!N$37=0,"NO OK","PARCIAL")),"NO OK")</f>
        <v>NO OK</v>
      </c>
      <c r="Z14" s="235" t="str">
        <f>+IFERROR(IF(MMenores!N$37/MMenores!M$37=1,"OK",IF(MMenores!N$37=0,"NO OK","PARCIAL")),"NO OK")</f>
        <v>NO OK</v>
      </c>
      <c r="AA14" s="235" t="str">
        <f>+IFERROR(IF(MXestionLabor!N$37/MXestionLabor!M$37=1,"OK",IF(MXestionLabor!N$37=0,"NO OK","PARCIAL")),"NO OK")</f>
        <v>NO OK</v>
      </c>
      <c r="AB14" s="235" t="str">
        <f>+IFERROR(IF(MAvogacPO!N$37/MAvogacPO!M$37=1,"OK",IF(MAvogacPO!N$37=0,"NO OK","PARCIAL")),"NO OK")</f>
        <v>NO OK</v>
      </c>
      <c r="AC14" s="235" t="str">
        <f>+IFERROR(IF(MAvogacVI!N$37/MAvogacVI!M$37=1,"OK",IF(MAvogacVI!N$37=0,"NO OK","PARCIAL")),"NO OK")</f>
        <v>NO OK</v>
      </c>
      <c r="BA14" s="208">
        <f>+IFERROR(GDereito!$F$37/GDereito!$E$37,0)</f>
        <v>0.33333333333333331</v>
      </c>
      <c r="BB14" s="209">
        <f>+IFERROR(GRelLabor!$F$37/GRelLabor!$E$37,0)</f>
        <v>0</v>
      </c>
      <c r="BC14" s="249">
        <f>+IFERROR(MMenores!$F$37/MMenores!$E$37,0)</f>
        <v>1</v>
      </c>
      <c r="BD14" s="249">
        <f>+IFERROR(MXestionLabor!$F$37/MXestionLabor!$E$37,0)</f>
        <v>1</v>
      </c>
      <c r="BE14" s="249">
        <f>+IFERROR(MAvogacPO!$F$37/MAvogacPO!$E$37,0)</f>
        <v>1</v>
      </c>
      <c r="BF14" s="249">
        <f>+IFERROR(MAvogacVI!$F$37/MAvogacVI!$E$37,0)</f>
        <v>1</v>
      </c>
      <c r="CA14" s="209">
        <f>+IFERROR(GDereito!$J$37/GDereito!$I$37,0)</f>
        <v>0</v>
      </c>
      <c r="CB14" s="241">
        <f>+IFERROR(GRelLabor!$J$37/GRelLabor!$I$37,0)</f>
        <v>0</v>
      </c>
      <c r="CC14" s="241">
        <f>+IFERROR(MMenores!$J$37/MMenores!$I$37,0)</f>
        <v>0</v>
      </c>
      <c r="CD14" s="241">
        <f>+IFERROR(MXestionLabor!$J$37/MXestionLabor!$I$37,0)</f>
        <v>0</v>
      </c>
      <c r="CE14" s="241">
        <f>+IFERROR(MAvogacPO!$J$37/MAvogacPO!$I$37,0)</f>
        <v>0</v>
      </c>
      <c r="CF14" s="241">
        <f>+IFERROR(MAvogacVI!$J$37/MAvogacVI!$I$37,0)</f>
        <v>0</v>
      </c>
      <c r="CM14" s="249">
        <f>+IFERROR(GDereito!N$37/GDereito!M$37,0)</f>
        <v>0</v>
      </c>
      <c r="CN14" s="249">
        <f>+IFERROR(GRelLabor!N$37/GRelLabor!M$37,0)</f>
        <v>0</v>
      </c>
      <c r="CO14" s="249">
        <f>+IFERROR(MMenores!N$37/MMenores!M$37,0)</f>
        <v>0</v>
      </c>
      <c r="CP14" s="249">
        <f>+IFERROR(MXestionLabor!N$37/MXestionLabor!M$37,0)</f>
        <v>0</v>
      </c>
      <c r="CQ14" s="249">
        <f>+IFERROR(MAvogacPO!N$37/MAvogacPO!M$37,0)</f>
        <v>0</v>
      </c>
      <c r="CR14" s="249">
        <f>+IFERROR(MAvogacVI!N$37/MAvogacVI!M$37,0)</f>
        <v>0</v>
      </c>
    </row>
    <row r="15" spans="1:96" ht="30" customHeight="1">
      <c r="A15" s="222"/>
      <c r="B15" s="223"/>
      <c r="C15" s="223"/>
      <c r="F15" s="50"/>
      <c r="G15" s="50"/>
      <c r="H15" s="50"/>
      <c r="I15" s="50"/>
      <c r="J15" s="50"/>
      <c r="K15" s="50"/>
      <c r="M15" s="2"/>
      <c r="O15" s="50"/>
      <c r="P15" s="50"/>
      <c r="Q15" s="50"/>
      <c r="R15" s="50"/>
      <c r="S15" s="50"/>
      <c r="T15" s="50"/>
      <c r="V15" s="2"/>
      <c r="X15" s="50"/>
      <c r="Y15" s="50"/>
      <c r="Z15" s="50"/>
      <c r="AA15" s="50"/>
      <c r="AB15" s="50"/>
      <c r="AC15" s="50"/>
      <c r="BA15" s="210"/>
      <c r="BB15" s="210"/>
      <c r="BC15" s="242"/>
      <c r="BD15" s="242"/>
      <c r="BE15" s="242"/>
      <c r="BF15" s="242"/>
      <c r="CA15" s="210"/>
      <c r="CB15" s="242"/>
      <c r="CC15" s="242"/>
      <c r="CD15" s="242"/>
      <c r="CE15" s="242"/>
      <c r="CF15" s="242"/>
      <c r="CM15" s="303"/>
      <c r="CN15" s="303"/>
      <c r="CO15" s="303"/>
      <c r="CP15" s="303"/>
      <c r="CQ15" s="303"/>
      <c r="CR15" s="303"/>
    </row>
    <row r="16" spans="1:96" ht="15.75" customHeight="1">
      <c r="A16" s="569" t="s">
        <v>20</v>
      </c>
      <c r="B16" s="569"/>
      <c r="C16" s="224"/>
      <c r="D16" s="40"/>
      <c r="E16" s="38"/>
      <c r="F16" s="38"/>
      <c r="G16" s="38"/>
      <c r="H16" s="38"/>
      <c r="I16" s="38"/>
      <c r="J16" s="38"/>
      <c r="K16" s="38"/>
      <c r="M16" s="40"/>
      <c r="N16" s="38"/>
      <c r="O16" s="38"/>
      <c r="P16" s="38"/>
      <c r="Q16" s="38"/>
      <c r="R16" s="38"/>
      <c r="S16" s="38"/>
      <c r="T16" s="38"/>
      <c r="V16" s="40"/>
      <c r="W16" s="38"/>
      <c r="X16" s="38"/>
      <c r="Y16" s="38"/>
      <c r="Z16" s="38"/>
      <c r="AA16" s="38"/>
      <c r="AB16" s="38"/>
      <c r="AC16" s="38"/>
      <c r="BA16" s="211"/>
      <c r="BB16" s="211"/>
      <c r="BC16" s="243"/>
      <c r="BD16" s="243"/>
      <c r="BE16" s="243"/>
      <c r="BF16" s="243"/>
      <c r="CA16" s="211"/>
      <c r="CB16" s="243"/>
      <c r="CC16" s="243"/>
      <c r="CD16" s="243"/>
      <c r="CE16" s="243"/>
      <c r="CF16" s="243"/>
      <c r="CM16" s="243"/>
      <c r="CN16" s="243"/>
      <c r="CO16" s="243"/>
      <c r="CP16" s="243"/>
      <c r="CQ16" s="243"/>
      <c r="CR16" s="243"/>
    </row>
    <row r="17" spans="1:96" ht="13.5" customHeight="1" thickBot="1">
      <c r="A17" s="222"/>
      <c r="B17" s="223"/>
      <c r="C17" s="223"/>
      <c r="M17" s="2"/>
      <c r="V17" s="2"/>
      <c r="BA17" s="210"/>
      <c r="BB17" s="210"/>
      <c r="BC17" s="242"/>
      <c r="BD17" s="242"/>
      <c r="BE17" s="242"/>
      <c r="BF17" s="242"/>
      <c r="CA17" s="210"/>
      <c r="CB17" s="242"/>
      <c r="CC17" s="242"/>
      <c r="CD17" s="242"/>
      <c r="CE17" s="242"/>
      <c r="CF17" s="242"/>
      <c r="CM17" s="303"/>
      <c r="CN17" s="303"/>
      <c r="CO17" s="303"/>
      <c r="CP17" s="303"/>
      <c r="CQ17" s="303"/>
      <c r="CR17" s="303"/>
    </row>
    <row r="18" spans="1:96" s="53" customFormat="1" ht="27.75" customHeight="1">
      <c r="A18" s="256" t="s">
        <v>130</v>
      </c>
      <c r="B18" s="257" t="s">
        <v>337</v>
      </c>
      <c r="C18" s="258" t="s">
        <v>44</v>
      </c>
      <c r="D18" s="253">
        <f t="shared" ref="D18:D35" si="7">+AVERAGE(BA18:BF18)</f>
        <v>0.79166666666666663</v>
      </c>
      <c r="E18" s="236" t="s">
        <v>166</v>
      </c>
      <c r="F18" s="228" t="str">
        <f>+IFERROR(IF(GDereito!$F$46/GDereito!$E$46=1,"OK",IF(GDereito!$F$46=0,"NO OK","PARCIAL")),"NO OK")</f>
        <v>PARCIAL</v>
      </c>
      <c r="G18" s="228" t="str">
        <f>+IFERROR(IF(GRelLabor!$F$46/GRelLabor!$E$46=1,"OK",IF(GRelLabor!$F$46=0,"NO OK","PARCIAL")),"NO OK")</f>
        <v>OK</v>
      </c>
      <c r="H18" s="228" t="str">
        <f>+IFERROR(IF(MMenores!$F$46/MMenores!$E$46=1,"OK",IF(MMenores!$F$46=0,"NO OK","PARCIAL")),"NO OK")</f>
        <v>PARCIAL</v>
      </c>
      <c r="I18" s="228" t="str">
        <f>+IFERROR(IF(MXestionLabor!$F$46/MXestionLabor!$E$46=1,"OK",IF(MXestionLabor!$F$46=0,"NO OK","PARCIAL")),"NO OK")</f>
        <v>OK</v>
      </c>
      <c r="J18" s="228" t="str">
        <f>+IFERROR(IF(MAvogacPO!$F$46/MAvogacPO!$E$46=1,"OK",IF(MAvogacPO!$F$46=0,"NO OK","PARCIAL")),"NO OK")</f>
        <v>PARCIAL</v>
      </c>
      <c r="K18" s="228" t="str">
        <f>+IFERROR(IF(MAvogacVI!$F$46/MAvogacVI!$E$46=1,"OK",IF(MAvogacVI!$F$46=0,"NO OK","PARCIAL")),"NO OK")</f>
        <v>PARCIAL</v>
      </c>
      <c r="L18"/>
      <c r="M18" s="226">
        <f t="shared" ref="M18:M35" si="8">+AVERAGE(CA18:CF18)</f>
        <v>0</v>
      </c>
      <c r="N18" s="236" t="s">
        <v>166</v>
      </c>
      <c r="O18" s="228" t="str">
        <f>+IFERROR(IF(GDereito!$J$46/GDereito!$I$46=1,"OK",IF(GDereito!$J$46=0,"NO OK","PARCIAL")),"NO OK")</f>
        <v>NO OK</v>
      </c>
      <c r="P18" s="228" t="str">
        <f>+IFERROR(IF(GRelLabor!$J$46/GRelLabor!$I$46=1,"OK",IF(GRelLabor!$J$46=0,"NO OK","PARCIAL")),"NO OK")</f>
        <v>NO OK</v>
      </c>
      <c r="Q18" s="228" t="str">
        <f>+IFERROR(IF(MMenores!$J$46/MMenores!$I$46=1,"OK",IF(MMenores!$J$46=0,"NO OK","PARCIAL")),"NO OK")</f>
        <v>NO OK</v>
      </c>
      <c r="R18" s="228" t="str">
        <f>+IFERROR(IF(MXestionLabor!$J$46/MXestionLabor!$I$46=1,"OK",IF(MXestionLabor!$J$46=0,"NO OK","PARCIAL")),"NO OK")</f>
        <v>NO OK</v>
      </c>
      <c r="S18" s="228" t="str">
        <f>+IFERROR(IF(MAvogacPO!$J$46/MAvogacPO!$I$46=1,"OK",IF(MAvogacPO!$J$46=0,"NO OK","PARCIAL")),"NO OK")</f>
        <v>NO OK</v>
      </c>
      <c r="T18" s="228" t="str">
        <f>+IFERROR(IF(MAvogacVI!$J$46/MAvogacVI!$I$46=1,"OK",IF(MAvogacVI!$J$46=0,"NO OK","PARCIAL")),"NO OK")</f>
        <v>NO OK</v>
      </c>
      <c r="U18"/>
      <c r="V18" s="226">
        <f t="shared" ref="V18:V34" si="9">+AVERAGE(CM18:CR18)</f>
        <v>0</v>
      </c>
      <c r="W18" s="236" t="s">
        <v>166</v>
      </c>
      <c r="X18" s="228" t="str">
        <f>+IFERROR(IF(GDereito!N$46/GDereito!M$46=1,"OK",IF(GDereito!N$46=0,"NO OK","PARCIAL")),"NO OK")</f>
        <v>NO OK</v>
      </c>
      <c r="Y18" s="228" t="str">
        <f>+IFERROR(IF(GRelLabor!N$46/GRelLabor!M$46=1,"OK",IF(GRelLabor!N$46=0,"NO OK","PARCIAL")),"NO OK")</f>
        <v>NO OK</v>
      </c>
      <c r="Z18" s="228" t="str">
        <f>+IFERROR(IF(MMenores!N$46/MMenores!M$46=1,"OK",IF(MMenores!N$46=0,"NO OK","PARCIAL")),"NO OK")</f>
        <v>NO OK</v>
      </c>
      <c r="AA18" s="228" t="str">
        <f>+IFERROR(IF(MXestionLabor!N$46/MXestionLabor!M$46=1,"OK",IF(MXestionLabor!N$46=0,"NO OK","PARCIAL")),"NO OK")</f>
        <v>NO OK</v>
      </c>
      <c r="AB18" s="228" t="str">
        <f>+IFERROR(IF(MAvogacPO!N$46/MAvogacPO!M$46=1,"OK",IF(MAvogacPO!N$46=0,"NO OK","PARCIAL")),"NO OK")</f>
        <v>NO OK</v>
      </c>
      <c r="AC18" s="228" t="str">
        <f>+IFERROR(IF(MAvogacVI!N$46/MAvogacVI!M$46=1,"OK",IF(MAvogacVI!N$46=0,"NO OK","PARCIAL")),"NO OK")</f>
        <v>NO OK</v>
      </c>
      <c r="AD18"/>
      <c r="AE18"/>
      <c r="AF18"/>
      <c r="AG18"/>
      <c r="AH18"/>
      <c r="AI18"/>
      <c r="AJ18"/>
      <c r="AK18"/>
      <c r="AL18"/>
      <c r="AM18"/>
      <c r="AN18"/>
      <c r="AO18"/>
      <c r="AP18"/>
      <c r="AQ18"/>
      <c r="AR18"/>
      <c r="AS18"/>
      <c r="AT18"/>
      <c r="AU18"/>
      <c r="AV18"/>
      <c r="AW18"/>
      <c r="AX18"/>
      <c r="AY18"/>
      <c r="AZ18"/>
      <c r="BA18" s="212">
        <f>+IFERROR(GDereito!$F$46/GDereito!$E$46,0)</f>
        <v>0.75</v>
      </c>
      <c r="BB18" s="213">
        <f>+IFERROR(GRelLabor!$F$46/GRelLabor!$E$46,0)</f>
        <v>1</v>
      </c>
      <c r="BC18" s="250">
        <f>+IFERROR(MMenores!$F$46/MMenores!$E$46,0)</f>
        <v>0.5</v>
      </c>
      <c r="BD18" s="250">
        <f>+IFERROR(MXestionLabor!$F$46/MXestionLabor!$E$46,0)</f>
        <v>1</v>
      </c>
      <c r="BE18" s="250">
        <f>+IFERROR(MAvogacPO!$F$46/MAvogacPO!$E$46,0)</f>
        <v>0.75</v>
      </c>
      <c r="BF18" s="250">
        <f>+IFERROR(MAvogacVI!$F$46/MAvogacVI!$E$46,0)</f>
        <v>0.75</v>
      </c>
      <c r="BG18"/>
      <c r="BH18"/>
      <c r="CA18" s="213">
        <f>+IFERROR(GDereito!$J$46/GDereito!$I$46,0)</f>
        <v>0</v>
      </c>
      <c r="CB18" s="244">
        <f>+IFERROR(GRelLabor!$J$46/GRelLabor!$I$46,0)</f>
        <v>0</v>
      </c>
      <c r="CC18" s="244">
        <f>+IFERROR(MMenores!$J$46/MMenores!$I$46,0)</f>
        <v>0</v>
      </c>
      <c r="CD18" s="244">
        <f>+IFERROR(MXestionLabor!$J$46/MXestionLabor!$I$46,0)</f>
        <v>0</v>
      </c>
      <c r="CE18" s="244">
        <f>+IFERROR(MAvogacPO!$J$46/MAvogacPO!$I$46,0)</f>
        <v>0</v>
      </c>
      <c r="CF18" s="244">
        <f>+IFERROR(MAvogacVI!$J$46/MAvogacVI!$I$46,0)</f>
        <v>0</v>
      </c>
      <c r="CG18"/>
      <c r="CH18"/>
      <c r="CM18" s="250">
        <f>+IFERROR(GDereito!N$46/GDereito!M$46,0)</f>
        <v>0</v>
      </c>
      <c r="CN18" s="250">
        <f>+IFERROR(GRelLabor!N$46/GRelLabor!M$46,0)</f>
        <v>0</v>
      </c>
      <c r="CO18" s="250">
        <f>+IFERROR(MMenores!N$46/MMenores!M$46,0)</f>
        <v>0</v>
      </c>
      <c r="CP18" s="250">
        <f>+IFERROR(MXestionLabor!N$46/MXestionLabor!M$46,0)</f>
        <v>0</v>
      </c>
      <c r="CQ18" s="250">
        <f>+IFERROR(MAvogacPO!N$46/MAvogacPO!M$46,0)</f>
        <v>0</v>
      </c>
      <c r="CR18" s="250">
        <f>+IFERROR(MAvogacVI!N$46/MAvogacVI!M$46,0)</f>
        <v>0</v>
      </c>
    </row>
    <row r="19" spans="1:96" ht="27.75" customHeight="1">
      <c r="A19" s="259" t="s">
        <v>97</v>
      </c>
      <c r="B19" s="260" t="s">
        <v>40</v>
      </c>
      <c r="C19" s="261" t="s">
        <v>148</v>
      </c>
      <c r="D19" s="254">
        <f t="shared" si="7"/>
        <v>0.33333333333333331</v>
      </c>
      <c r="E19" s="232" t="s">
        <v>166</v>
      </c>
      <c r="F19" s="231" t="str">
        <f>+IF(GDereito!$G$52="Meta Conseguida","OK","NO OK")</f>
        <v>NO OK</v>
      </c>
      <c r="G19" s="231" t="str">
        <f>+IF(GRelLabor!$G$52="Meta Conseguida","OK","NO OK")</f>
        <v>NO OK</v>
      </c>
      <c r="H19" s="231" t="str">
        <f>+IF(MMenores!$G$52="Meta Conseguida","OK","NO OK")</f>
        <v>OK</v>
      </c>
      <c r="I19" s="231" t="str">
        <f>+IF(MXestionLabor!$G$52="Meta Conseguida","OK","NO OK")</f>
        <v>NO OK</v>
      </c>
      <c r="J19" s="231" t="str">
        <f>+IF(MAvogacPO!$G$52="Meta Conseguida","OK","NO OK")</f>
        <v>NO OK</v>
      </c>
      <c r="K19" s="231" t="str">
        <f>+IF(MAvogacVI!$G$52="Meta Conseguida","OK","NO OK")</f>
        <v>OK</v>
      </c>
      <c r="M19" s="229">
        <f t="shared" si="8"/>
        <v>0</v>
      </c>
      <c r="N19" s="232" t="s">
        <v>166</v>
      </c>
      <c r="O19" s="231" t="str">
        <f>+IF(GDereito!$K$52="Meta Conseguida","OK","NO OK")</f>
        <v>NO OK</v>
      </c>
      <c r="P19" s="231" t="str">
        <f>+IF(GRelLabor!$K$52="Meta Conseguida","OK","NO OK")</f>
        <v>NO OK</v>
      </c>
      <c r="Q19" s="231" t="str">
        <f>+IF(MMenores!$K$52="Meta Conseguida","OK","NO OK")</f>
        <v>NO OK</v>
      </c>
      <c r="R19" s="231" t="str">
        <f>+IF(MXestionLabor!$K$52="Meta Conseguida","OK","NO OK")</f>
        <v>NO OK</v>
      </c>
      <c r="S19" s="231" t="str">
        <f>+IF(MAvogacPO!$K$52="Meta Conseguida","OK","NO OK")</f>
        <v>NO OK</v>
      </c>
      <c r="T19" s="231" t="str">
        <f>+IF(MAvogacVI!$K$52="Meta Conseguida","OK","NO OK")</f>
        <v>NO OK</v>
      </c>
      <c r="V19" s="229">
        <f t="shared" si="9"/>
        <v>0</v>
      </c>
      <c r="W19" s="232" t="s">
        <v>166</v>
      </c>
      <c r="X19" s="231" t="str">
        <f>+IF(GDereito!O$52="Meta Conseguida","OK","NO OK")</f>
        <v>NO OK</v>
      </c>
      <c r="Y19" s="231" t="str">
        <f>+IF(GRelLabor!O$52="Meta Conseguida","OK","NO OK")</f>
        <v>NO OK</v>
      </c>
      <c r="Z19" s="231" t="str">
        <f>+IF(MMenores!O$52="Meta Conseguida","OK","NO OK")</f>
        <v>NO OK</v>
      </c>
      <c r="AA19" s="231" t="str">
        <f>+IF(MXestionLabor!O$52="Meta Conseguida","OK","NO OK")</f>
        <v>NO OK</v>
      </c>
      <c r="AB19" s="231" t="str">
        <f>+IF(MAvogacPO!O$52="Meta Conseguida","OK","NO OK")</f>
        <v>NO OK</v>
      </c>
      <c r="AC19" s="231" t="str">
        <f>+IF(MAvogacVI!O$52="Meta Conseguida","OK","NO OK")</f>
        <v>NO OK</v>
      </c>
      <c r="BA19" s="205">
        <f t="shared" ref="BA19:BF20" si="10">+IF(F19="NO OK",0,1)</f>
        <v>0</v>
      </c>
      <c r="BB19" s="205">
        <f t="shared" si="10"/>
        <v>0</v>
      </c>
      <c r="BC19" s="205">
        <f t="shared" si="10"/>
        <v>1</v>
      </c>
      <c r="BD19" s="205">
        <f t="shared" si="10"/>
        <v>0</v>
      </c>
      <c r="BE19" s="205">
        <f t="shared" si="10"/>
        <v>0</v>
      </c>
      <c r="BF19" s="205">
        <f t="shared" si="10"/>
        <v>1</v>
      </c>
      <c r="CA19" s="247">
        <f t="shared" ref="CA19:CF20" si="11">+IF(O19="NO OK",0,1)</f>
        <v>0</v>
      </c>
      <c r="CB19" s="247">
        <f t="shared" si="11"/>
        <v>0</v>
      </c>
      <c r="CC19" s="247">
        <f t="shared" si="11"/>
        <v>0</v>
      </c>
      <c r="CD19" s="247">
        <f t="shared" si="11"/>
        <v>0</v>
      </c>
      <c r="CE19" s="247">
        <f t="shared" si="11"/>
        <v>0</v>
      </c>
      <c r="CF19" s="247">
        <f t="shared" si="11"/>
        <v>0</v>
      </c>
      <c r="CM19" s="247">
        <f t="shared" ref="CM19:CR20" si="12">+IF(X19="NO OK",0,1)</f>
        <v>0</v>
      </c>
      <c r="CN19" s="247">
        <f t="shared" si="12"/>
        <v>0</v>
      </c>
      <c r="CO19" s="247">
        <f t="shared" si="12"/>
        <v>0</v>
      </c>
      <c r="CP19" s="247">
        <f t="shared" si="12"/>
        <v>0</v>
      </c>
      <c r="CQ19" s="247">
        <f t="shared" si="12"/>
        <v>0</v>
      </c>
      <c r="CR19" s="247">
        <f t="shared" si="12"/>
        <v>0</v>
      </c>
    </row>
    <row r="20" spans="1:96" ht="30" customHeight="1">
      <c r="A20" s="259" t="s">
        <v>98</v>
      </c>
      <c r="B20" s="260" t="s">
        <v>41</v>
      </c>
      <c r="C20" s="261" t="s">
        <v>148</v>
      </c>
      <c r="D20" s="254">
        <f t="shared" si="7"/>
        <v>0</v>
      </c>
      <c r="E20" s="232" t="s">
        <v>166</v>
      </c>
      <c r="F20" s="231" t="str">
        <f>+IF(GDereito!$G$53="Meta Conseguida","OK","NO OK")</f>
        <v>NO OK</v>
      </c>
      <c r="G20" s="231" t="str">
        <f>+IF(GRelLabor!$G$53="Meta Conseguida","OK","NO OK")</f>
        <v>NO OK</v>
      </c>
      <c r="H20" s="231" t="str">
        <f>+IF(MMenores!$G$53="Meta Conseguida","OK","NO OK")</f>
        <v>NO OK</v>
      </c>
      <c r="I20" s="231" t="str">
        <f>+IF(MXestionLabor!$G$53="Meta Conseguida","OK","NO OK")</f>
        <v>NO OK</v>
      </c>
      <c r="J20" s="231" t="str">
        <f>+IF(MAvogacPO!$G$53="Meta Conseguida","OK","NO OK")</f>
        <v>NO OK</v>
      </c>
      <c r="K20" s="231" t="str">
        <f>+IF(MAvogacVI!$G$53="Meta Conseguida","OK","NO OK")</f>
        <v>NO OK</v>
      </c>
      <c r="M20" s="229">
        <f t="shared" si="8"/>
        <v>0</v>
      </c>
      <c r="N20" s="232" t="s">
        <v>166</v>
      </c>
      <c r="O20" s="231" t="str">
        <f>+IF(GDereito!$K$53="Meta Conseguida","OK","NO OK")</f>
        <v>NO OK</v>
      </c>
      <c r="P20" s="231" t="str">
        <f>+IF(GRelLabor!$K$53="Meta Conseguida","OK","NO OK")</f>
        <v>NO OK</v>
      </c>
      <c r="Q20" s="231" t="str">
        <f>+IF(MMenores!$K$53="Meta Conseguida","OK","NO OK")</f>
        <v>NO OK</v>
      </c>
      <c r="R20" s="231" t="str">
        <f>+IF(MXestionLabor!$K$53="Meta Conseguida","OK","NO OK")</f>
        <v>NO OK</v>
      </c>
      <c r="S20" s="231" t="str">
        <f>+IF(MAvogacPO!$K$53="Meta Conseguida","OK","NO OK")</f>
        <v>NO OK</v>
      </c>
      <c r="T20" s="231" t="str">
        <f>+IF(MAvogacVI!$K$53="Meta Conseguida","OK","NO OK")</f>
        <v>NO OK</v>
      </c>
      <c r="V20" s="229">
        <f t="shared" si="9"/>
        <v>0</v>
      </c>
      <c r="W20" s="232" t="s">
        <v>166</v>
      </c>
      <c r="X20" s="231" t="str">
        <f>+IF(GDereito!O$53="Meta Conseguida","OK","NO OK")</f>
        <v>NO OK</v>
      </c>
      <c r="Y20" s="231" t="str">
        <f>+IF(GRelLabor!O$53="Meta Conseguida","OK","NO OK")</f>
        <v>NO OK</v>
      </c>
      <c r="Z20" s="231" t="str">
        <f>+IF(MMenores!O$53="Meta Conseguida","OK","NO OK")</f>
        <v>NO OK</v>
      </c>
      <c r="AA20" s="231" t="str">
        <f>+IF(MXestionLabor!O$53="Meta Conseguida","OK","NO OK")</f>
        <v>NO OK</v>
      </c>
      <c r="AB20" s="231" t="str">
        <f>+IF(MAvogacPO!O$53="Meta Conseguida","OK","NO OK")</f>
        <v>NO OK</v>
      </c>
      <c r="AC20" s="231" t="str">
        <f>+IF(MAvogacVI!O$53="Meta Conseguida","OK","NO OK")</f>
        <v>NO OK</v>
      </c>
      <c r="BA20" s="205">
        <f t="shared" si="10"/>
        <v>0</v>
      </c>
      <c r="BB20" s="205">
        <f t="shared" si="10"/>
        <v>0</v>
      </c>
      <c r="BC20" s="205">
        <f t="shared" si="10"/>
        <v>0</v>
      </c>
      <c r="BD20" s="205">
        <f t="shared" si="10"/>
        <v>0</v>
      </c>
      <c r="BE20" s="205">
        <f t="shared" si="10"/>
        <v>0</v>
      </c>
      <c r="BF20" s="205">
        <f t="shared" si="10"/>
        <v>0</v>
      </c>
      <c r="CA20" s="247">
        <f t="shared" si="11"/>
        <v>0</v>
      </c>
      <c r="CB20" s="247">
        <f t="shared" si="11"/>
        <v>0</v>
      </c>
      <c r="CC20" s="247">
        <f t="shared" si="11"/>
        <v>0</v>
      </c>
      <c r="CD20" s="247">
        <f t="shared" si="11"/>
        <v>0</v>
      </c>
      <c r="CE20" s="247">
        <f t="shared" si="11"/>
        <v>0</v>
      </c>
      <c r="CF20" s="247">
        <f t="shared" si="11"/>
        <v>0</v>
      </c>
      <c r="CM20" s="247">
        <f t="shared" si="12"/>
        <v>0</v>
      </c>
      <c r="CN20" s="247">
        <f t="shared" si="12"/>
        <v>0</v>
      </c>
      <c r="CO20" s="247">
        <f t="shared" si="12"/>
        <v>0</v>
      </c>
      <c r="CP20" s="247">
        <f t="shared" si="12"/>
        <v>0</v>
      </c>
      <c r="CQ20" s="247">
        <f t="shared" si="12"/>
        <v>0</v>
      </c>
      <c r="CR20" s="247">
        <f t="shared" si="12"/>
        <v>0</v>
      </c>
    </row>
    <row r="21" spans="1:96" ht="30" customHeight="1">
      <c r="A21" s="259" t="s">
        <v>99</v>
      </c>
      <c r="B21" s="260" t="s">
        <v>21</v>
      </c>
      <c r="C21" s="261" t="s">
        <v>22</v>
      </c>
      <c r="D21" s="254">
        <f t="shared" si="7"/>
        <v>0.75</v>
      </c>
      <c r="E21" s="232" t="s">
        <v>166</v>
      </c>
      <c r="F21" s="231" t="str">
        <f>+IFERROR(IF(GDereito!$F$54/GDereito!$E$54=1,"OK",IF(GDereito!$F$54=0,"NO OK","PARCIAL")),"NO OK")</f>
        <v>OK</v>
      </c>
      <c r="G21" s="231" t="str">
        <f>+IFERROR(IF(GRelLabor!$F$54/GRelLabor!$E$54=1,"OK",IF(GRelLabor!$F$54=0,"NO OK","PARCIAL")),"NO OK")</f>
        <v>PARCIAL</v>
      </c>
      <c r="H21" s="231" t="str">
        <f>+IFERROR(IF(MMenores!$F$54/MMenores!$E$54=1,"OK",IF(MMenores!$F$54=0,"NO OK","PARCIAL")),"NO OK")</f>
        <v>PARCIAL</v>
      </c>
      <c r="I21" s="231" t="str">
        <f>+IFERROR(IF(MXestionLabor!$F$54/MXestionLabor!$E$54=1,"OK",IF(MXestionLabor!$F$54=0,"NO OK","PARCIAL")),"NO OK")</f>
        <v>OK</v>
      </c>
      <c r="J21" s="231" t="str">
        <f>+IFERROR(IF(MAvogacPO!$F$54/MAvogacPO!$E$54=1,"OK",IF(MAvogacPO!$F$54=0,"NO OK","PARCIAL")),"NO OK")</f>
        <v>OK</v>
      </c>
      <c r="K21" s="231" t="str">
        <f>+IFERROR(IF(MAvogacVI!$F$54/MAvogacVI!$E$54=1,"OK",IF(MAvogacVI!$F$54=0,"NO OK","PARCIAL")),"NO OK")</f>
        <v>PARCIAL</v>
      </c>
      <c r="M21" s="229">
        <f t="shared" si="8"/>
        <v>0</v>
      </c>
      <c r="N21" s="232" t="s">
        <v>166</v>
      </c>
      <c r="O21" s="231" t="str">
        <f>+IFERROR(IF(GDereito!$J$54/GDereito!$I$54=1,"OK",IF(GDereito!$J$54=0,"NO OK","PARCIAL")),"NO OK")</f>
        <v>NO OK</v>
      </c>
      <c r="P21" s="231" t="str">
        <f>+IFERROR(IF(GRelLabor!$J$54/GRelLabor!$I$54=1,"OK",IF(GRelLabor!$J$54=0,"NO OK","PARCIAL")),"NO OK")</f>
        <v>NO OK</v>
      </c>
      <c r="Q21" s="231" t="str">
        <f>+IFERROR(IF(MMenores!$J$54/MMenores!$I$54=1,"OK",IF(MMenores!$J$54=0,"NO OK","PARCIAL")),"NO OK")</f>
        <v>NO OK</v>
      </c>
      <c r="R21" s="231" t="str">
        <f>+IFERROR(IF(MXestionLabor!$J$54/MXestionLabor!$I$54=1,"OK",IF(MXestionLabor!$J$54=0,"NO OK","PARCIAL")),"NO OK")</f>
        <v>NO OK</v>
      </c>
      <c r="S21" s="231" t="str">
        <f>+IFERROR(IF(MAvogacPO!$J$54/MAvogacPO!$I$54=1,"OK",IF(MAvogacPO!$J$54=0,"NO OK","PARCIAL")),"NO OK")</f>
        <v>NO OK</v>
      </c>
      <c r="T21" s="231" t="str">
        <f>+IFERROR(IF(MAvogacVI!$J$54/MAvogacVI!$I$54=1,"OK",IF(MAvogacVI!$J$54=0,"NO OK","PARCIAL")),"NO OK")</f>
        <v>NO OK</v>
      </c>
      <c r="V21" s="229">
        <f t="shared" si="9"/>
        <v>0</v>
      </c>
      <c r="W21" s="232" t="s">
        <v>166</v>
      </c>
      <c r="X21" s="231" t="str">
        <f>+IFERROR(IF(GDereito!N$54/GDereito!M$54=1,"OK",IF(GDereito!N$54=0,"NO OK","PARCIAL")),"NO OK")</f>
        <v>NO OK</v>
      </c>
      <c r="Y21" s="231" t="str">
        <f>+IFERROR(IF(GRelLabor!N$54/GRelLabor!M$54=1,"OK",IF(GRelLabor!N$54=0,"NO OK","PARCIAL")),"NO OK")</f>
        <v>NO OK</v>
      </c>
      <c r="Z21" s="231" t="str">
        <f>+IFERROR(IF(MMenores!N$54/MMenores!M$54=1,"OK",IF(MMenores!N$54=0,"NO OK","PARCIAL")),"NO OK")</f>
        <v>NO OK</v>
      </c>
      <c r="AA21" s="231" t="str">
        <f>+IFERROR(IF(MXestionLabor!N$54/MXestionLabor!M$54=1,"OK",IF(MXestionLabor!N$54=0,"NO OK","PARCIAL")),"NO OK")</f>
        <v>NO OK</v>
      </c>
      <c r="AB21" s="231" t="str">
        <f>+IFERROR(IF(MAvogacPO!N$54/MAvogacPO!M$54=1,"OK",IF(MAvogacPO!N$54=0,"NO OK","PARCIAL")),"NO OK")</f>
        <v>NO OK</v>
      </c>
      <c r="AC21" s="231" t="str">
        <f>+IFERROR(IF(MAvogacVI!N$54/MAvogacVI!M$54=1,"OK",IF(MAvogacVI!N$54=0,"NO OK","PARCIAL")),"NO OK")</f>
        <v>NO OK</v>
      </c>
      <c r="BA21" s="206">
        <f>+IFERROR(GDereito!$F$54/GDereito!$E$54,0)</f>
        <v>1</v>
      </c>
      <c r="BB21" s="207">
        <f>+IFERROR(GRelLabor!$F$54/GRelLabor!$E$54,0)</f>
        <v>0.5</v>
      </c>
      <c r="BC21" s="248">
        <f>+IFERROR(MMenores!$F$54/MMenores!$E$54,0)</f>
        <v>0.5</v>
      </c>
      <c r="BD21" s="248">
        <f>+IFERROR(MXestionLabor!$F$54/MXestionLabor!$E$54,0)</f>
        <v>1</v>
      </c>
      <c r="BE21" s="248">
        <f>+IFERROR(MAvogacPO!$F$54/MAvogacPO!$E$54,0)</f>
        <v>1</v>
      </c>
      <c r="BF21" s="248">
        <f>+IFERROR(MAvogacVI!$F$54/MAvogacVI!$E$54,0)</f>
        <v>0.5</v>
      </c>
      <c r="CA21" s="207">
        <f>+IFERROR(GDereito!$J$54/GDereito!$I$54,0)</f>
        <v>0</v>
      </c>
      <c r="CB21" s="240">
        <f>+IFERROR(GRelLabor!$J$54/GRelLabor!$I$54,0)</f>
        <v>0</v>
      </c>
      <c r="CC21" s="240">
        <f>+IFERROR(MMenores!$J$54/MMenores!$I$54,0)</f>
        <v>0</v>
      </c>
      <c r="CD21" s="240">
        <f>+IFERROR(MXestionLabor!$J$54/MXestionLabor!$I$54,0)</f>
        <v>0</v>
      </c>
      <c r="CE21" s="240">
        <f>+IFERROR(MAvogacPO!$J$54/MAvogacPO!$I$54,0)</f>
        <v>0</v>
      </c>
      <c r="CF21" s="240">
        <f>+IFERROR(MAvogacVI!$J$54/MAvogacVI!$I$54,0)</f>
        <v>0</v>
      </c>
      <c r="CM21" s="248">
        <f>+IFERROR(GDereito!N$54/GDereito!M$54,0)</f>
        <v>0</v>
      </c>
      <c r="CN21" s="248">
        <f>+IFERROR(GRelLabor!N$54/GRelLabor!M$54,0)</f>
        <v>0</v>
      </c>
      <c r="CO21" s="248">
        <f>+IFERROR(MMenores!N$54/MMenores!M$54,0)</f>
        <v>0</v>
      </c>
      <c r="CP21" s="248">
        <f>+IFERROR(MXestionLabor!N$54/MXestionLabor!M$54,0)</f>
        <v>0</v>
      </c>
      <c r="CQ21" s="248">
        <f>+IFERROR(MAvogacPO!N$54/MAvogacPO!M$54,0)</f>
        <v>0</v>
      </c>
      <c r="CR21" s="248">
        <f>+IFERROR(MAvogacVI!N$54/MAvogacVI!M$54,0)</f>
        <v>0</v>
      </c>
    </row>
    <row r="22" spans="1:96" ht="30" customHeight="1">
      <c r="A22" s="259" t="s">
        <v>100</v>
      </c>
      <c r="B22" s="260" t="s">
        <v>340</v>
      </c>
      <c r="C22" s="261" t="s">
        <v>23</v>
      </c>
      <c r="D22" s="254">
        <f t="shared" si="7"/>
        <v>0.66666666666666663</v>
      </c>
      <c r="E22" s="232" t="s">
        <v>166</v>
      </c>
      <c r="F22" s="231" t="str">
        <f>+IFERROR(IF(GDereito!$F$59/GDereito!$E$59=1,"OK",IF(GDereito!F59=0,"NO OK","PARCIAL")),"NO OK")</f>
        <v>OK</v>
      </c>
      <c r="G22" s="231" t="str">
        <f>+IFERROR(IF(GRelLabor!$F$59/GRelLabor!$E$59=1,"OK",IF(GRelLabor!F59=0,"NO OK","PARCIAL")),"NO OK")</f>
        <v>PARCIAL</v>
      </c>
      <c r="H22" s="231" t="str">
        <f>+IFERROR(IF(MMenores!$F$59/MMenores!$E$59=1,"OK",IF(MMenores!F59=0,"NO OK","PARCIAL")),"NO OK")</f>
        <v>PARCIAL</v>
      </c>
      <c r="I22" s="231" t="str">
        <f>+IFERROR(IF(MXestionLabor!$F$59/MXestionLabor!$E$59=1,"OK",IF(MXestionLabor!F59=0,"NO OK","PARCIAL")),"NO OK")</f>
        <v>OK</v>
      </c>
      <c r="J22" s="231" t="str">
        <f>+IFERROR(IF(MAvogacPO!$F$59/MAvogacPO!$E$59=1,"OK",IF(MAvogacPO!F59=0,"NO OK","PARCIAL")),"NO OK")</f>
        <v>PARCIAL</v>
      </c>
      <c r="K22" s="231" t="str">
        <f>+IFERROR(IF(MAvogacVI!$F$59/MAvogacVI!$E$59=1,"OK",IF(MAvogacVI!F59=0,"NO OK","PARCIAL")),"NO OK")</f>
        <v>PARCIAL</v>
      </c>
      <c r="M22" s="229">
        <f t="shared" si="8"/>
        <v>0</v>
      </c>
      <c r="N22" s="232" t="s">
        <v>166</v>
      </c>
      <c r="O22" s="231" t="str">
        <f>+IFERROR(IF(GDereito!$J$59/GDereito!$I$59=1,"OK",IF(GDereito!$J$59=0,"NO OK","PARCIAL")),"NO OK")</f>
        <v>NO OK</v>
      </c>
      <c r="P22" s="231" t="str">
        <f>+IFERROR(IF(GRelLabor!$J$59/GRelLabor!$I$59=1,"OK",IF(GRelLabor!$J$59=0,"NO OK","PARCIAL")),"NO OK")</f>
        <v>NO OK</v>
      </c>
      <c r="Q22" s="231" t="str">
        <f>+IFERROR(IF(MMenores!$J$59/MMenores!$I$59=1,"OK",IF(MMenores!$J$59=0,"NO OK","PARCIAL")),"NO OK")</f>
        <v>NO OK</v>
      </c>
      <c r="R22" s="231" t="str">
        <f>+IFERROR(IF(MXestionLabor!$J$59/MXestionLabor!$I$59=1,"OK",IF(MXestionLabor!$J$59=0,"NO OK","PARCIAL")),"NO OK")</f>
        <v>NO OK</v>
      </c>
      <c r="S22" s="231" t="str">
        <f>+IFERROR(IF(MAvogacPO!$J$59/MAvogacPO!$I$59=1,"OK",IF(MAvogacPO!$J$59=0,"NO OK","PARCIAL")),"NO OK")</f>
        <v>NO OK</v>
      </c>
      <c r="T22" s="231" t="str">
        <f>+IFERROR(IF(MAvogacVI!$J$59/MAvogacVI!$I$59=1,"OK",IF(MAvogacVI!$J$59=0,"NO OK","PARCIAL")),"NO OK")</f>
        <v>NO OK</v>
      </c>
      <c r="V22" s="229">
        <f t="shared" si="9"/>
        <v>0</v>
      </c>
      <c r="W22" s="232" t="s">
        <v>166</v>
      </c>
      <c r="X22" s="231" t="str">
        <f>+IFERROR(IF(GDereito!N$59/GDereito!M$59=1,"OK",IF(GDereito!N$59=0,"NO OK","PARCIAL")),"NO OK")</f>
        <v>NO OK</v>
      </c>
      <c r="Y22" s="231" t="str">
        <f>+IFERROR(IF(GRelLabor!N$59/GRelLabor!M$59=1,"OK",IF(GRelLabor!N$59=0,"NO OK","PARCIAL")),"NO OK")</f>
        <v>NO OK</v>
      </c>
      <c r="Z22" s="231" t="str">
        <f>+IFERROR(IF(MMenores!N$59/MMenores!M$59=1,"OK",IF(MMenores!N$59=0,"NO OK","PARCIAL")),"NO OK")</f>
        <v>NO OK</v>
      </c>
      <c r="AA22" s="231" t="str">
        <f>+IFERROR(IF(MXestionLabor!N$59/MXestionLabor!M$59=1,"OK",IF(MXestionLabor!N$59=0,"NO OK","PARCIAL")),"NO OK")</f>
        <v>NO OK</v>
      </c>
      <c r="AB22" s="231" t="str">
        <f>+IFERROR(IF(MAvogacPO!N$59/MAvogacPO!M$59=1,"OK",IF(MAvogacPO!N$59=0,"NO OK","PARCIAL")),"NO OK")</f>
        <v>NO OK</v>
      </c>
      <c r="AC22" s="231" t="str">
        <f>+IFERROR(IF(MAvogacVI!N$59/MAvogacVI!M$59=1,"OK",IF(MAvogacVI!N$59=0,"NO OK","PARCIAL")),"NO OK")</f>
        <v>NO OK</v>
      </c>
      <c r="BA22" s="206">
        <f>+IFERROR(GDereito!$F$59/GDereito!$E$59,0)</f>
        <v>1</v>
      </c>
      <c r="BB22" s="207">
        <f>+IFERROR(GRelLabor!$F$59/GRelLabor!$E$59,0)</f>
        <v>0.5</v>
      </c>
      <c r="BC22" s="248">
        <f>+IFERROR(MMenores!$F$59/MMenores!$E$59,0)</f>
        <v>0.5</v>
      </c>
      <c r="BD22" s="248">
        <f>+IFERROR(MXestionLabor!$F$59/MXestionLabor!$E$59,0)</f>
        <v>1</v>
      </c>
      <c r="BE22" s="248">
        <f>+IFERROR(MAvogacPO!$F$59/MAvogacPO!$E$59,0)</f>
        <v>0.5</v>
      </c>
      <c r="BF22" s="248">
        <f>+IFERROR(MAvogacVI!$F$59/MAvogacVI!$E$59,0)</f>
        <v>0.5</v>
      </c>
      <c r="CA22" s="207">
        <f>+IFERROR(GDereito!$J$59/GDereito!$I$59,0)</f>
        <v>0</v>
      </c>
      <c r="CB22" s="240">
        <f>+IFERROR(GRelLabor!$J$59/GRelLabor!$I$59,0)</f>
        <v>0</v>
      </c>
      <c r="CC22" s="240">
        <f>+IFERROR(MMenores!$J$59/MMenores!$I$59,0)</f>
        <v>0</v>
      </c>
      <c r="CD22" s="240">
        <f>+IFERROR(MXestionLabor!$J$59/MXestionLabor!$I$59,0)</f>
        <v>0</v>
      </c>
      <c r="CE22" s="240">
        <f>+IFERROR(MAvogacPO!$J$59/MAvogacPO!$I$59,0)</f>
        <v>0</v>
      </c>
      <c r="CF22" s="240">
        <f>+IFERROR(MAvogacVI!$J$59/MAvogacVI!$I$59,0)</f>
        <v>0</v>
      </c>
      <c r="CM22" s="248">
        <f>+IFERROR(GDereito!N$59/GDereito!M$59,0)</f>
        <v>0</v>
      </c>
      <c r="CN22" s="248">
        <f>+IFERROR(GRelLabor!N$59/GRelLabor!M$59,0)</f>
        <v>0</v>
      </c>
      <c r="CO22" s="248">
        <f>+IFERROR(MMenores!N$59/MMenores!M$59,0)</f>
        <v>0</v>
      </c>
      <c r="CP22" s="248">
        <f>+IFERROR(MXestionLabor!N$59/MXestionLabor!M$59,0)</f>
        <v>0</v>
      </c>
      <c r="CQ22" s="248">
        <f>+IFERROR(MAvogacPO!N$59/MAvogacPO!M$59,0)</f>
        <v>0</v>
      </c>
      <c r="CR22" s="248">
        <f>+IFERROR(MAvogacVI!N$59/MAvogacVI!M$59,0)</f>
        <v>0</v>
      </c>
    </row>
    <row r="23" spans="1:96" ht="30" customHeight="1">
      <c r="A23" s="259" t="s">
        <v>152</v>
      </c>
      <c r="B23" s="260" t="s">
        <v>226</v>
      </c>
      <c r="C23" s="261" t="s">
        <v>24</v>
      </c>
      <c r="D23" s="254">
        <f t="shared" si="7"/>
        <v>0</v>
      </c>
      <c r="E23" s="232" t="s">
        <v>166</v>
      </c>
      <c r="F23" s="231" t="str">
        <f>+IF(GDereito!$G$64="Meta Conseguida","OK","NO OK")</f>
        <v>NO OK</v>
      </c>
      <c r="G23" s="231" t="str">
        <f>+IF(GRelLabor!$G$64="Meta Conseguida","OK","NO OK")</f>
        <v>NO OK</v>
      </c>
      <c r="H23" s="231" t="str">
        <f>+IF(MMenores!$G$64="Meta Conseguida","OK","NO OK")</f>
        <v>NO OK</v>
      </c>
      <c r="I23" s="231" t="str">
        <f>+IF(MXestionLabor!$G$64="Meta Conseguida","OK","NO OK")</f>
        <v>NO OK</v>
      </c>
      <c r="J23" s="231" t="str">
        <f>+IF(MAvogacPO!$G$64="Meta Conseguida","OK","NO OK")</f>
        <v>NO OK</v>
      </c>
      <c r="K23" s="231" t="str">
        <f>+IF(MAvogacVI!$G$64="Meta Conseguida","OK","NO OK")</f>
        <v>NO OK</v>
      </c>
      <c r="M23" s="229">
        <f t="shared" si="8"/>
        <v>0</v>
      </c>
      <c r="N23" s="232" t="s">
        <v>166</v>
      </c>
      <c r="O23" s="231" t="str">
        <f>+IF(GDereito!$K$64="Meta Conseguida","OK","NO OK")</f>
        <v>NO OK</v>
      </c>
      <c r="P23" s="231" t="str">
        <f>+IF(GRelLabor!$K$64="Meta Conseguida","OK","NO OK")</f>
        <v>NO OK</v>
      </c>
      <c r="Q23" s="231" t="str">
        <f>+IF(MMenores!$K$64="Meta Conseguida","OK","NO OK")</f>
        <v>NO OK</v>
      </c>
      <c r="R23" s="231" t="str">
        <f>+IF(MXestionLabor!$K$64="Meta Conseguida","OK","NO OK")</f>
        <v>NO OK</v>
      </c>
      <c r="S23" s="231" t="str">
        <f>+IF(MAvogacPO!$K$64="Meta Conseguida","OK","NO OK")</f>
        <v>NO OK</v>
      </c>
      <c r="T23" s="231" t="str">
        <f>+IF(MAvogacVI!$K$64="Meta Conseguida","OK","NO OK")</f>
        <v>NO OK</v>
      </c>
      <c r="V23" s="229">
        <f t="shared" si="9"/>
        <v>0</v>
      </c>
      <c r="W23" s="232" t="s">
        <v>166</v>
      </c>
      <c r="X23" s="231" t="str">
        <f>+IF(GDereito!O$64="Meta Conseguida","OK","NO OK")</f>
        <v>NO OK</v>
      </c>
      <c r="Y23" s="231" t="str">
        <f>+IF(GRelLabor!O$64="Meta Conseguida","OK","NO OK")</f>
        <v>NO OK</v>
      </c>
      <c r="Z23" s="231" t="str">
        <f>+IF(MMenores!O$64="Meta Conseguida","OK","NO OK")</f>
        <v>NO OK</v>
      </c>
      <c r="AA23" s="231" t="str">
        <f>+IF(MXestionLabor!O$64="Meta Conseguida","OK","NO OK")</f>
        <v>NO OK</v>
      </c>
      <c r="AB23" s="231" t="str">
        <f>+IF(MAvogacPO!O$64="Meta Conseguida","OK","NO OK")</f>
        <v>NO OK</v>
      </c>
      <c r="AC23" s="231" t="str">
        <f>+IF(MAvogacVI!O$64="Meta Conseguida","OK","NO OK")</f>
        <v>NO OK</v>
      </c>
      <c r="BA23" s="205">
        <f t="shared" ref="BA23:BF23" si="13">+IF(F23="NO OK",0,1)</f>
        <v>0</v>
      </c>
      <c r="BB23" s="205">
        <f t="shared" si="13"/>
        <v>0</v>
      </c>
      <c r="BC23" s="205">
        <f t="shared" si="13"/>
        <v>0</v>
      </c>
      <c r="BD23" s="205">
        <f t="shared" si="13"/>
        <v>0</v>
      </c>
      <c r="BE23" s="205">
        <f t="shared" si="13"/>
        <v>0</v>
      </c>
      <c r="BF23" s="205">
        <f t="shared" si="13"/>
        <v>0</v>
      </c>
      <c r="CA23" s="247">
        <f t="shared" ref="CA23:CF23" si="14">+IF(O23="NO OK",0,1)</f>
        <v>0</v>
      </c>
      <c r="CB23" s="247">
        <f t="shared" si="14"/>
        <v>0</v>
      </c>
      <c r="CC23" s="247">
        <f t="shared" si="14"/>
        <v>0</v>
      </c>
      <c r="CD23" s="247">
        <f t="shared" si="14"/>
        <v>0</v>
      </c>
      <c r="CE23" s="247">
        <f t="shared" si="14"/>
        <v>0</v>
      </c>
      <c r="CF23" s="247">
        <f t="shared" si="14"/>
        <v>0</v>
      </c>
      <c r="CM23" s="247">
        <f t="shared" ref="CM23:CR23" si="15">+IF(X23="NO OK",0,1)</f>
        <v>0</v>
      </c>
      <c r="CN23" s="247">
        <f t="shared" si="15"/>
        <v>0</v>
      </c>
      <c r="CO23" s="247">
        <f t="shared" si="15"/>
        <v>0</v>
      </c>
      <c r="CP23" s="247">
        <f t="shared" si="15"/>
        <v>0</v>
      </c>
      <c r="CQ23" s="247">
        <f t="shared" si="15"/>
        <v>0</v>
      </c>
      <c r="CR23" s="247">
        <f t="shared" si="15"/>
        <v>0</v>
      </c>
    </row>
    <row r="24" spans="1:96" ht="30" customHeight="1">
      <c r="A24" s="259" t="s">
        <v>101</v>
      </c>
      <c r="B24" s="260" t="s">
        <v>25</v>
      </c>
      <c r="C24" s="261" t="s">
        <v>162</v>
      </c>
      <c r="D24" s="254">
        <f t="shared" si="7"/>
        <v>0</v>
      </c>
      <c r="E24" s="232" t="s">
        <v>166</v>
      </c>
      <c r="F24" s="231" t="str">
        <f>+IFERROR(IF(GDereito!$F$65/GDereito!$E$65=1,"OK",IF(GDereito!$F$65=0,"NO OK","PARCIAL")),"NO OK")</f>
        <v>NO OK</v>
      </c>
      <c r="G24" s="231" t="str">
        <f>+IFERROR(IF(GRelLabor!$F$65/GRelLabor!$E$65=1,"OK",IF(GRelLabor!$F$65=0,"NO OK","PARCIAL")),"NO OK")</f>
        <v>NO OK</v>
      </c>
      <c r="H24" s="231" t="str">
        <f>+IFERROR(IF(MMenores!$F$65/MMenores!$E$65=1,"OK",IF(MMenores!$F$65=0,"NO OK","PARCIAL")),"NO OK")</f>
        <v>NO OK</v>
      </c>
      <c r="I24" s="231" t="str">
        <f>+IFERROR(IF(MXestionLabor!$F$65/MXestionLabor!$E$65=1,"OK",IF(MXestionLabor!$F$65=0,"NO OK","PARCIAL")),"NO OK")</f>
        <v>NO OK</v>
      </c>
      <c r="J24" s="231" t="str">
        <f>+IFERROR(IF(MAvogacPO!$F$65/MAvogacPO!$E$65=1,"OK",IF(MAvogacPO!$F$65=0,"NO OK","PARCIAL")),"NO OK")</f>
        <v>NO OK</v>
      </c>
      <c r="K24" s="231" t="str">
        <f>+IFERROR(IF(MAvogacVI!$F$65/MAvogacVI!$E$65=1,"OK",IF(MAvogacVI!$F$65=0,"NO OK","PARCIAL")),"NO OK")</f>
        <v>NO OK</v>
      </c>
      <c r="M24" s="229">
        <f t="shared" si="8"/>
        <v>0</v>
      </c>
      <c r="N24" s="232" t="s">
        <v>166</v>
      </c>
      <c r="O24" s="231" t="str">
        <f>+IFERROR(IF(GDereito!$J$65/GDereito!$I$65=1,"OK",IF(GDereito!$J$65=0,"NO OK","PARCIAL")),"NO OK")</f>
        <v>NO OK</v>
      </c>
      <c r="P24" s="231" t="str">
        <f>+IFERROR(IF(GRelLabor!$J$65/GRelLabor!$I$65=1,"OK",IF(GRelLabor!$J$65=0,"NO OK","PARCIAL")),"NO OK")</f>
        <v>NO OK</v>
      </c>
      <c r="Q24" s="231" t="str">
        <f>+IFERROR(IF(MMenores!$J$65/MMenores!$I$65=1,"OK",IF(MMenores!$J$65=0,"NO OK","PARCIAL")),"NO OK")</f>
        <v>NO OK</v>
      </c>
      <c r="R24" s="231" t="str">
        <f>+IFERROR(IF(MXestionLabor!$J$65/MXestionLabor!$I$65=1,"OK",IF(MXestionLabor!$J$65=0,"NO OK","PARCIAL")),"NO OK")</f>
        <v>NO OK</v>
      </c>
      <c r="S24" s="231" t="str">
        <f>+IFERROR(IF(MAvogacPO!$J$65/MAvogacPO!$I$65=1,"OK",IF(MAvogacPO!$J$65=0,"NO OK","PARCIAL")),"NO OK")</f>
        <v>NO OK</v>
      </c>
      <c r="T24" s="231" t="str">
        <f>+IFERROR(IF(MAvogacVI!$J$65/MAvogacVI!$I$65=1,"OK",IF(MAvogacVI!$J$65=0,"NO OK","PARCIAL")),"NO OK")</f>
        <v>NO OK</v>
      </c>
      <c r="V24" s="229">
        <f t="shared" si="9"/>
        <v>0</v>
      </c>
      <c r="W24" s="232" t="s">
        <v>166</v>
      </c>
      <c r="X24" s="231" t="str">
        <f>+IFERROR(IF(GDereito!N$65/GDereito!M$65=1,"OK",IF(GDereito!N$65=0,"NO OK","PARCIAL")),"NO OK")</f>
        <v>NO OK</v>
      </c>
      <c r="Y24" s="231" t="str">
        <f>+IFERROR(IF(GRelLabor!N$65/GRelLabor!M$65=1,"OK",IF(GRelLabor!N$65=0,"NO OK","PARCIAL")),"NO OK")</f>
        <v>NO OK</v>
      </c>
      <c r="Z24" s="231" t="str">
        <f>+IFERROR(IF(MMenores!N$65/MMenores!M$65=1,"OK",IF(MMenores!N$65=0,"NO OK","PARCIAL")),"NO OK")</f>
        <v>NO OK</v>
      </c>
      <c r="AA24" s="231" t="str">
        <f>+IFERROR(IF(MXestionLabor!N$65/MXestionLabor!M$65=1,"OK",IF(MXestionLabor!N$65=0,"NO OK","PARCIAL")),"NO OK")</f>
        <v>NO OK</v>
      </c>
      <c r="AB24" s="231" t="str">
        <f>+IFERROR(IF(MAvogacPO!N$65/MAvogacPO!M$65=1,"OK",IF(MAvogacPO!N$65=0,"NO OK","PARCIAL")),"NO OK")</f>
        <v>NO OK</v>
      </c>
      <c r="AC24" s="231" t="str">
        <f>+IFERROR(IF(MAvogacVI!N$65/MAvogacVI!M$65=1,"OK",IF(MAvogacVI!N$65=0,"NO OK","PARCIAL")),"NO OK")</f>
        <v>NO OK</v>
      </c>
      <c r="BA24" s="206">
        <f>+IFERROR(GDereito!$F$65/GDereito!$E$65,0)</f>
        <v>0</v>
      </c>
      <c r="BB24" s="207">
        <f>+IFERROR(GRelLabor!$F$65/GRelLabor!$E$65,0)</f>
        <v>0</v>
      </c>
      <c r="BC24" s="248">
        <f>+IFERROR(MMenores!$F$65/MMenores!$E$65,0)</f>
        <v>0</v>
      </c>
      <c r="BD24" s="248">
        <f>+IFERROR(MXestionLabor!$F$65/MXestionLabor!$E$65,0)</f>
        <v>0</v>
      </c>
      <c r="BE24" s="248">
        <f>+IFERROR(MAvogacPO!$F$65/MAvogacPO!$E$65,0)</f>
        <v>0</v>
      </c>
      <c r="BF24" s="248">
        <f>+IFERROR(MAvogacVI!$F$65/MAvogacVI!$E$65,0)</f>
        <v>0</v>
      </c>
      <c r="CA24" s="207">
        <f>+IFERROR(GDereito!$J$65/GDereito!$I$65,0)</f>
        <v>0</v>
      </c>
      <c r="CB24" s="240">
        <f>+IFERROR(GRelLabor!$J$65/GRelLabor!$I$65,0)</f>
        <v>0</v>
      </c>
      <c r="CC24" s="240">
        <f>+IFERROR(MMenores!$J$65/MMenores!$I$65,0)</f>
        <v>0</v>
      </c>
      <c r="CD24" s="240">
        <f>+IFERROR(MXestionLabor!$J$65/MXestionLabor!$I$65,0)</f>
        <v>0</v>
      </c>
      <c r="CE24" s="240">
        <f>+IFERROR(MAvogacPO!$J$65/MAvogacPO!$I$65,0)</f>
        <v>0</v>
      </c>
      <c r="CF24" s="240">
        <f>+IFERROR(MAvogacVI!$J$65/MAvogacVI!$I$65,0)</f>
        <v>0</v>
      </c>
      <c r="CM24" s="248">
        <f>+IFERROR(GDereito!N$65/GDereito!M$65,0)</f>
        <v>0</v>
      </c>
      <c r="CN24" s="248">
        <f>+IFERROR(GRelLabor!N$65/GRelLabor!M$65,0)</f>
        <v>0</v>
      </c>
      <c r="CO24" s="248">
        <f>+IFERROR(MMenores!N$65/MMenores!M$65,0)</f>
        <v>0</v>
      </c>
      <c r="CP24" s="248">
        <f>+IFERROR(MXestionLabor!N$65/MXestionLabor!M$65,0)</f>
        <v>0</v>
      </c>
      <c r="CQ24" s="248">
        <f>+IFERROR(MAvogacPO!N$65/MAvogacPO!M$65,0)</f>
        <v>0</v>
      </c>
      <c r="CR24" s="248">
        <f>+IFERROR(MAvogacVI!N$65/MAvogacVI!M$65,0)</f>
        <v>0</v>
      </c>
    </row>
    <row r="25" spans="1:96" ht="24.9" customHeight="1">
      <c r="A25" s="259" t="s">
        <v>135</v>
      </c>
      <c r="B25" s="260" t="s">
        <v>295</v>
      </c>
      <c r="C25" s="261" t="s">
        <v>27</v>
      </c>
      <c r="D25" s="254">
        <f t="shared" si="7"/>
        <v>0</v>
      </c>
      <c r="E25" s="237" t="str">
        <f>+IF(Centro!$G$10="Meta Conseguida","OK","NO OK")</f>
        <v>NO OK</v>
      </c>
      <c r="F25" s="231" t="str">
        <f t="shared" ref="F25:K27" si="16">+$E25</f>
        <v>NO OK</v>
      </c>
      <c r="G25" s="231" t="str">
        <f t="shared" si="16"/>
        <v>NO OK</v>
      </c>
      <c r="H25" s="231" t="str">
        <f t="shared" si="16"/>
        <v>NO OK</v>
      </c>
      <c r="I25" s="231" t="str">
        <f t="shared" si="16"/>
        <v>NO OK</v>
      </c>
      <c r="J25" s="231" t="str">
        <f t="shared" si="16"/>
        <v>NO OK</v>
      </c>
      <c r="K25" s="231" t="str">
        <f t="shared" si="16"/>
        <v>NO OK</v>
      </c>
      <c r="M25" s="229">
        <f t="shared" si="8"/>
        <v>0</v>
      </c>
      <c r="N25" s="237" t="str">
        <f>+IF(Centro!$K$10="Meta Conseguida","OK","NO OK")</f>
        <v>NO OK</v>
      </c>
      <c r="O25" s="231" t="str">
        <f>+$N25</f>
        <v>NO OK</v>
      </c>
      <c r="P25" s="231" t="str">
        <f t="shared" ref="P25:T27" si="17">+$N25</f>
        <v>NO OK</v>
      </c>
      <c r="Q25" s="231" t="str">
        <f t="shared" si="17"/>
        <v>NO OK</v>
      </c>
      <c r="R25" s="231" t="str">
        <f t="shared" si="17"/>
        <v>NO OK</v>
      </c>
      <c r="S25" s="231" t="str">
        <f t="shared" si="17"/>
        <v>NO OK</v>
      </c>
      <c r="T25" s="231" t="str">
        <f t="shared" si="17"/>
        <v>NO OK</v>
      </c>
      <c r="V25" s="229">
        <f t="shared" si="9"/>
        <v>0</v>
      </c>
      <c r="W25" s="237" t="str">
        <f>+IF(Centro!O$10="Meta Conseguida","OK","NO OK")</f>
        <v>NO OK</v>
      </c>
      <c r="X25" s="231" t="str">
        <f t="shared" ref="X25:AC27" si="18">+$W25</f>
        <v>NO OK</v>
      </c>
      <c r="Y25" s="231" t="str">
        <f t="shared" si="18"/>
        <v>NO OK</v>
      </c>
      <c r="Z25" s="231" t="str">
        <f t="shared" si="18"/>
        <v>NO OK</v>
      </c>
      <c r="AA25" s="231" t="str">
        <f t="shared" si="18"/>
        <v>NO OK</v>
      </c>
      <c r="AB25" s="231" t="str">
        <f t="shared" si="18"/>
        <v>NO OK</v>
      </c>
      <c r="AC25" s="231" t="str">
        <f t="shared" si="18"/>
        <v>NO OK</v>
      </c>
      <c r="BA25" s="205">
        <f t="shared" ref="BA25:BF28" si="19">+IF(F25="NO OK",0,1)</f>
        <v>0</v>
      </c>
      <c r="BB25" s="205">
        <f t="shared" si="19"/>
        <v>0</v>
      </c>
      <c r="BC25" s="205">
        <f t="shared" si="19"/>
        <v>0</v>
      </c>
      <c r="BD25" s="205">
        <f t="shared" si="19"/>
        <v>0</v>
      </c>
      <c r="BE25" s="205">
        <f t="shared" si="19"/>
        <v>0</v>
      </c>
      <c r="BF25" s="205">
        <f t="shared" si="19"/>
        <v>0</v>
      </c>
      <c r="CA25" s="247">
        <f t="shared" ref="CA25:CF28" si="20">+IF(O25="NO OK",0,1)</f>
        <v>0</v>
      </c>
      <c r="CB25" s="247">
        <f t="shared" si="20"/>
        <v>0</v>
      </c>
      <c r="CC25" s="247">
        <f t="shared" si="20"/>
        <v>0</v>
      </c>
      <c r="CD25" s="247">
        <f t="shared" si="20"/>
        <v>0</v>
      </c>
      <c r="CE25" s="247">
        <f t="shared" si="20"/>
        <v>0</v>
      </c>
      <c r="CF25" s="247">
        <f t="shared" si="20"/>
        <v>0</v>
      </c>
      <c r="CM25" s="247">
        <f t="shared" ref="CM25:CR28" si="21">+IF(X25="NO OK",0,1)</f>
        <v>0</v>
      </c>
      <c r="CN25" s="247">
        <f t="shared" si="21"/>
        <v>0</v>
      </c>
      <c r="CO25" s="247">
        <f t="shared" si="21"/>
        <v>0</v>
      </c>
      <c r="CP25" s="247">
        <f t="shared" si="21"/>
        <v>0</v>
      </c>
      <c r="CQ25" s="247">
        <f t="shared" si="21"/>
        <v>0</v>
      </c>
      <c r="CR25" s="247">
        <f t="shared" si="21"/>
        <v>0</v>
      </c>
    </row>
    <row r="26" spans="1:96" ht="30" customHeight="1">
      <c r="A26" s="259" t="s">
        <v>136</v>
      </c>
      <c r="B26" s="260" t="s">
        <v>296</v>
      </c>
      <c r="C26" s="261" t="s">
        <v>28</v>
      </c>
      <c r="D26" s="254">
        <f t="shared" si="7"/>
        <v>0</v>
      </c>
      <c r="E26" s="237" t="str">
        <f>+IF(Centro!$G$11="Meta Conseguida","OK","NO OK")</f>
        <v>NO OK</v>
      </c>
      <c r="F26" s="231" t="str">
        <f t="shared" si="16"/>
        <v>NO OK</v>
      </c>
      <c r="G26" s="231" t="str">
        <f t="shared" si="16"/>
        <v>NO OK</v>
      </c>
      <c r="H26" s="231" t="str">
        <f t="shared" si="16"/>
        <v>NO OK</v>
      </c>
      <c r="I26" s="231" t="str">
        <f t="shared" si="16"/>
        <v>NO OK</v>
      </c>
      <c r="J26" s="231" t="str">
        <f t="shared" si="16"/>
        <v>NO OK</v>
      </c>
      <c r="K26" s="231" t="str">
        <f t="shared" si="16"/>
        <v>NO OK</v>
      </c>
      <c r="M26" s="229">
        <f t="shared" si="8"/>
        <v>0</v>
      </c>
      <c r="N26" s="237" t="str">
        <f>+IF(Centro!$K$11="Meta Conseguida","OK","NO OK")</f>
        <v>NO OK</v>
      </c>
      <c r="O26" s="231" t="str">
        <f>+$N26</f>
        <v>NO OK</v>
      </c>
      <c r="P26" s="231" t="str">
        <f t="shared" si="17"/>
        <v>NO OK</v>
      </c>
      <c r="Q26" s="231" t="str">
        <f t="shared" si="17"/>
        <v>NO OK</v>
      </c>
      <c r="R26" s="231" t="str">
        <f t="shared" si="17"/>
        <v>NO OK</v>
      </c>
      <c r="S26" s="231" t="str">
        <f t="shared" si="17"/>
        <v>NO OK</v>
      </c>
      <c r="T26" s="231" t="str">
        <f t="shared" si="17"/>
        <v>NO OK</v>
      </c>
      <c r="V26" s="229">
        <f t="shared" si="9"/>
        <v>0</v>
      </c>
      <c r="W26" s="237" t="str">
        <f>+IF(Centro!O$11="Meta Conseguida","OK","NO OK")</f>
        <v>NO OK</v>
      </c>
      <c r="X26" s="231" t="str">
        <f t="shared" si="18"/>
        <v>NO OK</v>
      </c>
      <c r="Y26" s="231" t="str">
        <f t="shared" si="18"/>
        <v>NO OK</v>
      </c>
      <c r="Z26" s="231" t="str">
        <f t="shared" si="18"/>
        <v>NO OK</v>
      </c>
      <c r="AA26" s="231" t="str">
        <f t="shared" si="18"/>
        <v>NO OK</v>
      </c>
      <c r="AB26" s="231" t="str">
        <f t="shared" si="18"/>
        <v>NO OK</v>
      </c>
      <c r="AC26" s="231" t="str">
        <f t="shared" si="18"/>
        <v>NO OK</v>
      </c>
      <c r="BA26" s="205">
        <f t="shared" si="19"/>
        <v>0</v>
      </c>
      <c r="BB26" s="205">
        <f t="shared" si="19"/>
        <v>0</v>
      </c>
      <c r="BC26" s="205">
        <f t="shared" si="19"/>
        <v>0</v>
      </c>
      <c r="BD26" s="205">
        <f t="shared" si="19"/>
        <v>0</v>
      </c>
      <c r="BE26" s="205">
        <f t="shared" si="19"/>
        <v>0</v>
      </c>
      <c r="BF26" s="205">
        <f t="shared" si="19"/>
        <v>0</v>
      </c>
      <c r="CA26" s="247">
        <f t="shared" si="20"/>
        <v>0</v>
      </c>
      <c r="CB26" s="247">
        <f t="shared" si="20"/>
        <v>0</v>
      </c>
      <c r="CC26" s="247">
        <f t="shared" si="20"/>
        <v>0</v>
      </c>
      <c r="CD26" s="247">
        <f t="shared" si="20"/>
        <v>0</v>
      </c>
      <c r="CE26" s="247">
        <f t="shared" si="20"/>
        <v>0</v>
      </c>
      <c r="CF26" s="247">
        <f t="shared" si="20"/>
        <v>0</v>
      </c>
      <c r="CM26" s="247">
        <f t="shared" si="21"/>
        <v>0</v>
      </c>
      <c r="CN26" s="247">
        <f t="shared" si="21"/>
        <v>0</v>
      </c>
      <c r="CO26" s="247">
        <f t="shared" si="21"/>
        <v>0</v>
      </c>
      <c r="CP26" s="247">
        <f t="shared" si="21"/>
        <v>0</v>
      </c>
      <c r="CQ26" s="247">
        <f t="shared" si="21"/>
        <v>0</v>
      </c>
      <c r="CR26" s="247">
        <f t="shared" si="21"/>
        <v>0</v>
      </c>
    </row>
    <row r="27" spans="1:96" ht="24.9" customHeight="1">
      <c r="A27" s="259" t="s">
        <v>137</v>
      </c>
      <c r="B27" s="260" t="s">
        <v>303</v>
      </c>
      <c r="C27" s="261" t="s">
        <v>29</v>
      </c>
      <c r="D27" s="254">
        <f t="shared" si="7"/>
        <v>0</v>
      </c>
      <c r="E27" s="237" t="str">
        <f>+IF(Centro!$G$15="Meta Conseguida","OK","NO OK")</f>
        <v>NO OK</v>
      </c>
      <c r="F27" s="231" t="str">
        <f t="shared" si="16"/>
        <v>NO OK</v>
      </c>
      <c r="G27" s="231" t="str">
        <f t="shared" si="16"/>
        <v>NO OK</v>
      </c>
      <c r="H27" s="231" t="str">
        <f t="shared" si="16"/>
        <v>NO OK</v>
      </c>
      <c r="I27" s="231" t="str">
        <f t="shared" si="16"/>
        <v>NO OK</v>
      </c>
      <c r="J27" s="231" t="str">
        <f t="shared" si="16"/>
        <v>NO OK</v>
      </c>
      <c r="K27" s="231" t="str">
        <f t="shared" si="16"/>
        <v>NO OK</v>
      </c>
      <c r="M27" s="229">
        <f t="shared" si="8"/>
        <v>0</v>
      </c>
      <c r="N27" s="237" t="str">
        <f>+IF(Centro!$K$15="Meta Conseguida","OK","NO OK")</f>
        <v>NO OK</v>
      </c>
      <c r="O27" s="231" t="str">
        <f>+$N27</f>
        <v>NO OK</v>
      </c>
      <c r="P27" s="231" t="str">
        <f t="shared" si="17"/>
        <v>NO OK</v>
      </c>
      <c r="Q27" s="231" t="str">
        <f t="shared" si="17"/>
        <v>NO OK</v>
      </c>
      <c r="R27" s="231" t="str">
        <f t="shared" si="17"/>
        <v>NO OK</v>
      </c>
      <c r="S27" s="231" t="str">
        <f t="shared" si="17"/>
        <v>NO OK</v>
      </c>
      <c r="T27" s="231" t="str">
        <f t="shared" si="17"/>
        <v>NO OK</v>
      </c>
      <c r="V27" s="229">
        <f t="shared" si="9"/>
        <v>0</v>
      </c>
      <c r="W27" s="237" t="str">
        <f>+IF(Centro!O$15="Meta Conseguida","OK","NO OK")</f>
        <v>NO OK</v>
      </c>
      <c r="X27" s="231" t="str">
        <f t="shared" si="18"/>
        <v>NO OK</v>
      </c>
      <c r="Y27" s="231" t="str">
        <f t="shared" si="18"/>
        <v>NO OK</v>
      </c>
      <c r="Z27" s="231" t="str">
        <f t="shared" si="18"/>
        <v>NO OK</v>
      </c>
      <c r="AA27" s="231" t="str">
        <f t="shared" si="18"/>
        <v>NO OK</v>
      </c>
      <c r="AB27" s="231" t="str">
        <f t="shared" si="18"/>
        <v>NO OK</v>
      </c>
      <c r="AC27" s="231" t="str">
        <f t="shared" si="18"/>
        <v>NO OK</v>
      </c>
      <c r="BA27" s="205">
        <f t="shared" si="19"/>
        <v>0</v>
      </c>
      <c r="BB27" s="205">
        <f t="shared" si="19"/>
        <v>0</v>
      </c>
      <c r="BC27" s="205">
        <f t="shared" si="19"/>
        <v>0</v>
      </c>
      <c r="BD27" s="205">
        <f t="shared" si="19"/>
        <v>0</v>
      </c>
      <c r="BE27" s="205">
        <f t="shared" si="19"/>
        <v>0</v>
      </c>
      <c r="BF27" s="205">
        <f t="shared" si="19"/>
        <v>0</v>
      </c>
      <c r="CA27" s="247">
        <f t="shared" si="20"/>
        <v>0</v>
      </c>
      <c r="CB27" s="247">
        <f t="shared" si="20"/>
        <v>0</v>
      </c>
      <c r="CC27" s="247">
        <f t="shared" si="20"/>
        <v>0</v>
      </c>
      <c r="CD27" s="247">
        <f t="shared" si="20"/>
        <v>0</v>
      </c>
      <c r="CE27" s="247">
        <f t="shared" si="20"/>
        <v>0</v>
      </c>
      <c r="CF27" s="247">
        <f t="shared" si="20"/>
        <v>0</v>
      </c>
      <c r="CM27" s="247">
        <f t="shared" si="21"/>
        <v>0</v>
      </c>
      <c r="CN27" s="247">
        <f t="shared" si="21"/>
        <v>0</v>
      </c>
      <c r="CO27" s="247">
        <f t="shared" si="21"/>
        <v>0</v>
      </c>
      <c r="CP27" s="247">
        <f t="shared" si="21"/>
        <v>0</v>
      </c>
      <c r="CQ27" s="247">
        <f t="shared" si="21"/>
        <v>0</v>
      </c>
      <c r="CR27" s="247">
        <f t="shared" si="21"/>
        <v>0</v>
      </c>
    </row>
    <row r="28" spans="1:96" ht="24.9" customHeight="1">
      <c r="A28" s="259" t="s">
        <v>106</v>
      </c>
      <c r="B28" s="260" t="s">
        <v>171</v>
      </c>
      <c r="C28" s="261" t="s">
        <v>31</v>
      </c>
      <c r="D28" s="254">
        <f t="shared" si="7"/>
        <v>0</v>
      </c>
      <c r="E28" s="232" t="s">
        <v>166</v>
      </c>
      <c r="F28" s="231" t="str">
        <f>+IF(GDereito!$G$71="Meta Conseguida","OK","NO OK")</f>
        <v>NO OK</v>
      </c>
      <c r="G28" s="231" t="str">
        <f>+IF(GRelLabor!$G$71="Meta Conseguida","OK","NO OK")</f>
        <v>NO OK</v>
      </c>
      <c r="H28" s="231" t="str">
        <f>+IF(MMenores!$G$71="Meta Conseguida","OK","NO OK")</f>
        <v>NO OK</v>
      </c>
      <c r="I28" s="231" t="str">
        <f>+IF(MXestionLabor!$G$71="Meta Conseguida","OK","NO OK")</f>
        <v>NO OK</v>
      </c>
      <c r="J28" s="231" t="str">
        <f>+IF(MAvogacPO!$G$71="Meta Conseguida","OK","NO OK")</f>
        <v>NO OK</v>
      </c>
      <c r="K28" s="231" t="str">
        <f>+IF(MAvogacVI!$G$71="Meta Conseguida","OK","NO OK")</f>
        <v>NO OK</v>
      </c>
      <c r="M28" s="229">
        <f t="shared" si="8"/>
        <v>0</v>
      </c>
      <c r="N28" s="232" t="s">
        <v>166</v>
      </c>
      <c r="O28" s="231" t="str">
        <f>+IF(GDereito!$K$71="Meta Conseguida","OK","NO OK")</f>
        <v>NO OK</v>
      </c>
      <c r="P28" s="231" t="str">
        <f>+IF(GRelLabor!$K$71="Meta Conseguida","OK","NO OK")</f>
        <v>NO OK</v>
      </c>
      <c r="Q28" s="231" t="str">
        <f>+IF(MMenores!$K$71="Meta Conseguida","OK","NO OK")</f>
        <v>NO OK</v>
      </c>
      <c r="R28" s="231" t="str">
        <f>+IF(MXestionLabor!$K$71="Meta Conseguida","OK","NO OK")</f>
        <v>NO OK</v>
      </c>
      <c r="S28" s="231" t="str">
        <f>+IF(MAvogacPO!$K$71="Meta Conseguida","OK","NO OK")</f>
        <v>NO OK</v>
      </c>
      <c r="T28" s="231" t="str">
        <f>+IF(MAvogacVI!$K$71="Meta Conseguida","OK","NO OK")</f>
        <v>NO OK</v>
      </c>
      <c r="V28" s="229">
        <f t="shared" si="9"/>
        <v>0</v>
      </c>
      <c r="W28" s="232" t="s">
        <v>166</v>
      </c>
      <c r="X28" s="231" t="str">
        <f>+IF(GDereito!O$71="Meta Conseguida","OK","NO OK")</f>
        <v>NO OK</v>
      </c>
      <c r="Y28" s="231" t="str">
        <f>+IF(GRelLabor!O$71="Meta Conseguida","OK","NO OK")</f>
        <v>NO OK</v>
      </c>
      <c r="Z28" s="231" t="str">
        <f>+IF(MMenores!O$71="Meta Conseguida","OK","NO OK")</f>
        <v>NO OK</v>
      </c>
      <c r="AA28" s="231" t="str">
        <f>+IF(MXestionLabor!O$71="Meta Conseguida","OK","NO OK")</f>
        <v>NO OK</v>
      </c>
      <c r="AB28" s="231" t="str">
        <f>+IF(MAvogacPO!O$71="Meta Conseguida","OK","NO OK")</f>
        <v>NO OK</v>
      </c>
      <c r="AC28" s="231" t="str">
        <f>+IF(MAvogacVI!O$71="Meta Conseguida","OK","NO OK")</f>
        <v>NO OK</v>
      </c>
      <c r="BA28" s="205">
        <f t="shared" si="19"/>
        <v>0</v>
      </c>
      <c r="BB28" s="205">
        <f t="shared" si="19"/>
        <v>0</v>
      </c>
      <c r="BC28" s="205">
        <f t="shared" si="19"/>
        <v>0</v>
      </c>
      <c r="BD28" s="205">
        <f t="shared" si="19"/>
        <v>0</v>
      </c>
      <c r="BE28" s="205">
        <f t="shared" si="19"/>
        <v>0</v>
      </c>
      <c r="BF28" s="205">
        <f t="shared" si="19"/>
        <v>0</v>
      </c>
      <c r="CA28" s="247">
        <f t="shared" si="20"/>
        <v>0</v>
      </c>
      <c r="CB28" s="247">
        <f t="shared" si="20"/>
        <v>0</v>
      </c>
      <c r="CC28" s="247">
        <f t="shared" si="20"/>
        <v>0</v>
      </c>
      <c r="CD28" s="247">
        <f t="shared" si="20"/>
        <v>0</v>
      </c>
      <c r="CE28" s="247">
        <f t="shared" si="20"/>
        <v>0</v>
      </c>
      <c r="CF28" s="247">
        <f t="shared" si="20"/>
        <v>0</v>
      </c>
      <c r="CM28" s="247">
        <f t="shared" si="21"/>
        <v>0</v>
      </c>
      <c r="CN28" s="247">
        <f t="shared" si="21"/>
        <v>0</v>
      </c>
      <c r="CO28" s="247">
        <f t="shared" si="21"/>
        <v>0</v>
      </c>
      <c r="CP28" s="247">
        <f t="shared" si="21"/>
        <v>0</v>
      </c>
      <c r="CQ28" s="247">
        <f t="shared" si="21"/>
        <v>0</v>
      </c>
      <c r="CR28" s="247">
        <f t="shared" si="21"/>
        <v>0</v>
      </c>
    </row>
    <row r="29" spans="1:96" ht="24.9" customHeight="1">
      <c r="A29" s="259" t="s">
        <v>108</v>
      </c>
      <c r="B29" s="260" t="s">
        <v>285</v>
      </c>
      <c r="C29" s="261" t="s">
        <v>23</v>
      </c>
      <c r="D29" s="254">
        <f t="shared" si="7"/>
        <v>8.3333333333333329E-2</v>
      </c>
      <c r="E29" s="237" t="str">
        <f>+IF(Centro!$G$20="Meta Conseguida","OK","NO OK")</f>
        <v>NO OK</v>
      </c>
      <c r="F29" s="231" t="str">
        <f>+IF(GDereito!$G73="Meta Conseguida","OK","NO OK")</f>
        <v>NO OK</v>
      </c>
      <c r="G29" s="231" t="str">
        <f>+IF(GRelLabor!$G73="Meta Conseguida","OK","NO OK")</f>
        <v>NO OK</v>
      </c>
      <c r="H29" s="231" t="str">
        <f>+IF(MMenores!$G73="Meta Conseguida","OK","NO OK")</f>
        <v>NO OK</v>
      </c>
      <c r="I29" s="231" t="str">
        <f>+IF(MXestionLabor!$G73="Meta Conseguida","OK","NO OK")</f>
        <v>OK</v>
      </c>
      <c r="J29" s="231" t="str">
        <f>+IF(MAvogacPO!$G73="Meta Conseguida","OK","NO OK")</f>
        <v>NO OK</v>
      </c>
      <c r="K29" s="231" t="str">
        <f>+IF(MAvogacVI!$G73="Meta Conseguida","OK","NO OK")</f>
        <v>NO OK</v>
      </c>
      <c r="M29" s="229">
        <f t="shared" si="8"/>
        <v>0</v>
      </c>
      <c r="N29" s="237" t="str">
        <f>+IF(Centro!$K$20="Meta Conseguida","OK","NO OK")</f>
        <v>NO OK</v>
      </c>
      <c r="O29" s="231" t="str">
        <f>+IF(GDereito!$K$73="Meta Conseguida","OK","NO OK")</f>
        <v>NO OK</v>
      </c>
      <c r="P29" s="231" t="str">
        <f>+IF(GRelLabor!$K$73="Meta Conseguida","OK","NO OK")</f>
        <v>NO OK</v>
      </c>
      <c r="Q29" s="231" t="str">
        <f>+IF(MMenores!$K$73="Meta Conseguida","OK","NO OK")</f>
        <v>NO OK</v>
      </c>
      <c r="R29" s="231" t="str">
        <f>+IF(MXestionLabor!$K$73="Meta Conseguida","OK","NO OK")</f>
        <v>NO OK</v>
      </c>
      <c r="S29" s="231" t="str">
        <f>+IF(MAvogacPO!$K$73="Meta Conseguida","OK","NO OK")</f>
        <v>NO OK</v>
      </c>
      <c r="T29" s="231" t="str">
        <f>+IF(MAvogacVI!$K$73="Meta Conseguida","OK","NO OK")</f>
        <v>NO OK</v>
      </c>
      <c r="V29" s="229">
        <f t="shared" si="9"/>
        <v>0</v>
      </c>
      <c r="W29" s="237" t="str">
        <f>+IF(Centro!O$20="Meta Conseguida","OK","NO OK")</f>
        <v>NO OK</v>
      </c>
      <c r="X29" s="231" t="str">
        <f>+IF(GDereito!O73="Meta Conseguida","OK","NO OK")</f>
        <v>NO OK</v>
      </c>
      <c r="Y29" s="231" t="str">
        <f>+IF(GRelLabor!O73="Meta Conseguida","OK","NO OK")</f>
        <v>NO OK</v>
      </c>
      <c r="Z29" s="231" t="str">
        <f>+IF(MMenores!O73="Meta Conseguida","OK","NO OK")</f>
        <v>NO OK</v>
      </c>
      <c r="AA29" s="231" t="str">
        <f>+IF(MXestionLabor!O73="Meta Conseguida","OK","NO OK")</f>
        <v>NO OK</v>
      </c>
      <c r="AB29" s="231" t="str">
        <f>+IF(MAvogacPO!O73="Meta Conseguida","OK","NO OK")</f>
        <v>NO OK</v>
      </c>
      <c r="AC29" s="231" t="str">
        <f>+IF(MAvogacVI!O73="Meta Conseguida","OK","NO OK")</f>
        <v>NO OK</v>
      </c>
      <c r="BA29" s="214">
        <f>+COUNTIF($E29:$F29,"OK")/+COUNTA($E29:$F29)</f>
        <v>0</v>
      </c>
      <c r="BB29" s="214">
        <f>+(COUNTIF($E29,"OK")+COUNTIF(G29,"OK"))/+COUNTA($E29,G29)</f>
        <v>0</v>
      </c>
      <c r="BC29" s="214">
        <f>+(COUNTIF($E29,"OK")+COUNTIF(H29,"OK"))/+COUNTA($E29,H29)</f>
        <v>0</v>
      </c>
      <c r="BD29" s="214">
        <f>+(COUNTIF($E29,"OK")+COUNTIF(I29,"OK"))/+COUNTA($E29,I29)</f>
        <v>0.5</v>
      </c>
      <c r="BE29" s="214">
        <f>+(COUNTIF($E29,"OK")+COUNTIF(J29,"OK"))/+COUNTA($E29,J29)</f>
        <v>0</v>
      </c>
      <c r="BF29" s="214">
        <f>+(COUNTIF($E29,"OK")+COUNTIF(K29,"OK"))/+COUNTA($E29,K29)</f>
        <v>0</v>
      </c>
      <c r="CA29" s="215">
        <f>+COUNTIF($N29:$O29,"OK")/+COUNTA($N29:$O29)</f>
        <v>0</v>
      </c>
      <c r="CB29" s="216">
        <f>+(COUNTIF($N29,"OK")+COUNTIF(P29,"OK"))/+COUNTA($N29,P29)</f>
        <v>0</v>
      </c>
      <c r="CC29" s="216">
        <f>+(COUNTIF($N29,"OK")+COUNTIF(Q29,"OK"))/+COUNTA($N29,Q29)</f>
        <v>0</v>
      </c>
      <c r="CD29" s="216">
        <f>+(COUNTIF($N29,"OK")+COUNTIF(R29,"OK"))/+COUNTA($N29,R29)</f>
        <v>0</v>
      </c>
      <c r="CE29" s="216">
        <f>+(COUNTIF($N29,"OK")+COUNTIF(S29,"OK"))/+COUNTA($N29,S29)</f>
        <v>0</v>
      </c>
      <c r="CF29" s="216">
        <f>+(COUNTIF($N29,"OK")+COUNTIF(T29,"OK"))/+COUNTA($N29,T29)</f>
        <v>0</v>
      </c>
      <c r="CM29" s="216">
        <f t="shared" ref="CM29:CR29" si="22">+(COUNTIF($W29,"OK")+COUNTIF(X29,"OK"))/+COUNTA($W29,X29)</f>
        <v>0</v>
      </c>
      <c r="CN29" s="216">
        <f t="shared" si="22"/>
        <v>0</v>
      </c>
      <c r="CO29" s="216">
        <f t="shared" si="22"/>
        <v>0</v>
      </c>
      <c r="CP29" s="216">
        <f t="shared" si="22"/>
        <v>0</v>
      </c>
      <c r="CQ29" s="216">
        <f t="shared" si="22"/>
        <v>0</v>
      </c>
      <c r="CR29" s="216">
        <f t="shared" si="22"/>
        <v>0</v>
      </c>
    </row>
    <row r="30" spans="1:96" ht="24.9" customHeight="1">
      <c r="A30" s="259" t="s">
        <v>109</v>
      </c>
      <c r="B30" s="260" t="s">
        <v>204</v>
      </c>
      <c r="C30" s="261" t="s">
        <v>24</v>
      </c>
      <c r="D30" s="254">
        <f t="shared" si="7"/>
        <v>0</v>
      </c>
      <c r="E30" s="232" t="s">
        <v>166</v>
      </c>
      <c r="F30" s="231" t="str">
        <f>+IF(GDereito!$G74="Meta Conseguida","OK","NO OK")</f>
        <v>NO OK</v>
      </c>
      <c r="G30" s="231" t="str">
        <f>+IF(GRelLabor!$G74="Meta Conseguida","OK","NO OK")</f>
        <v>NO OK</v>
      </c>
      <c r="H30" s="231" t="str">
        <f>+IF(MMenores!$G74="Meta Conseguida","OK","NO OK")</f>
        <v>NO OK</v>
      </c>
      <c r="I30" s="231" t="str">
        <f>+IF(MXestionLabor!$G74="Meta Conseguida","OK","NO OK")</f>
        <v>NO OK</v>
      </c>
      <c r="J30" s="231" t="str">
        <f>+IF(MAvogacPO!$G74="Meta Conseguida","OK","NO OK")</f>
        <v>NO OK</v>
      </c>
      <c r="K30" s="231" t="str">
        <f>+IF(MAvogacVI!$G74="Meta Conseguida","OK","NO OK")</f>
        <v>NO OK</v>
      </c>
      <c r="M30" s="229">
        <f t="shared" si="8"/>
        <v>0</v>
      </c>
      <c r="N30" s="232" t="s">
        <v>166</v>
      </c>
      <c r="O30" s="231" t="str">
        <f>+IF(GDereito!$K$74="Meta Conseguida","OK","NO OK")</f>
        <v>NO OK</v>
      </c>
      <c r="P30" s="231" t="str">
        <f>+IF(GRelLabor!$K$74="Meta Conseguida","OK","NO OK")</f>
        <v>NO OK</v>
      </c>
      <c r="Q30" s="231" t="str">
        <f>+IF(MMenores!$K$74="Meta Conseguida","OK","NO OK")</f>
        <v>NO OK</v>
      </c>
      <c r="R30" s="231" t="str">
        <f>+IF(MXestionLabor!$K$74="Meta Conseguida","OK","NO OK")</f>
        <v>NO OK</v>
      </c>
      <c r="S30" s="231" t="str">
        <f>+IF(MAvogacPO!$K$74="Meta Conseguida","OK","NO OK")</f>
        <v>NO OK</v>
      </c>
      <c r="T30" s="231" t="str">
        <f>+IF(MAvogacVI!$K$74="Meta Conseguida","OK","NO OK")</f>
        <v>NO OK</v>
      </c>
      <c r="V30" s="229">
        <f t="shared" si="9"/>
        <v>0</v>
      </c>
      <c r="W30" s="232" t="s">
        <v>166</v>
      </c>
      <c r="X30" s="231" t="str">
        <f>+IF(GDereito!O74="Meta Conseguida","OK","NO OK")</f>
        <v>NO OK</v>
      </c>
      <c r="Y30" s="231" t="str">
        <f>+IF(GRelLabor!O74="Meta Conseguida","OK","NO OK")</f>
        <v>NO OK</v>
      </c>
      <c r="Z30" s="231" t="str">
        <f>+IF(MMenores!O74="Meta Conseguida","OK","NO OK")</f>
        <v>NO OK</v>
      </c>
      <c r="AA30" s="231" t="str">
        <f>+IF(MXestionLabor!O74="Meta Conseguida","OK","NO OK")</f>
        <v>NO OK</v>
      </c>
      <c r="AB30" s="231" t="str">
        <f>+IF(MAvogacPO!O74="Meta Conseguida","OK","NO OK")</f>
        <v>NO OK</v>
      </c>
      <c r="AC30" s="231" t="str">
        <f>+IF(MAvogacVI!O74="Meta Conseguida","OK","NO OK")</f>
        <v>NO OK</v>
      </c>
      <c r="BA30" s="205">
        <f t="shared" ref="BA30:BF30" si="23">+IF(F30="NO OK",0,1)</f>
        <v>0</v>
      </c>
      <c r="BB30" s="205">
        <f t="shared" si="23"/>
        <v>0</v>
      </c>
      <c r="BC30" s="205">
        <f t="shared" si="23"/>
        <v>0</v>
      </c>
      <c r="BD30" s="205">
        <f t="shared" si="23"/>
        <v>0</v>
      </c>
      <c r="BE30" s="205">
        <f t="shared" si="23"/>
        <v>0</v>
      </c>
      <c r="BF30" s="205">
        <f t="shared" si="23"/>
        <v>0</v>
      </c>
      <c r="CA30" s="247">
        <f t="shared" ref="CA30:CF30" si="24">+IF(O30="NO OK",0,1)</f>
        <v>0</v>
      </c>
      <c r="CB30" s="247">
        <f t="shared" si="24"/>
        <v>0</v>
      </c>
      <c r="CC30" s="247">
        <f t="shared" si="24"/>
        <v>0</v>
      </c>
      <c r="CD30" s="247">
        <f t="shared" si="24"/>
        <v>0</v>
      </c>
      <c r="CE30" s="247">
        <f t="shared" si="24"/>
        <v>0</v>
      </c>
      <c r="CF30" s="247">
        <f t="shared" si="24"/>
        <v>0</v>
      </c>
      <c r="CM30" s="247">
        <f t="shared" ref="CM30:CR30" si="25">+IF(X30="NO OK",0,1)</f>
        <v>0</v>
      </c>
      <c r="CN30" s="247">
        <f t="shared" si="25"/>
        <v>0</v>
      </c>
      <c r="CO30" s="247">
        <f t="shared" si="25"/>
        <v>0</v>
      </c>
      <c r="CP30" s="247">
        <f t="shared" si="25"/>
        <v>0</v>
      </c>
      <c r="CQ30" s="247">
        <f t="shared" si="25"/>
        <v>0</v>
      </c>
      <c r="CR30" s="247">
        <f t="shared" si="25"/>
        <v>0</v>
      </c>
    </row>
    <row r="31" spans="1:96" ht="24.9" customHeight="1">
      <c r="A31" s="259" t="s">
        <v>110</v>
      </c>
      <c r="B31" s="260" t="s">
        <v>346</v>
      </c>
      <c r="C31" s="261" t="s">
        <v>9</v>
      </c>
      <c r="D31" s="254">
        <f t="shared" si="7"/>
        <v>0</v>
      </c>
      <c r="E31" s="232" t="s">
        <v>166</v>
      </c>
      <c r="F31" s="231" t="str">
        <f>+IFERROR(IF(GDereito!$F$75/GDereito!$E$75=1,"OK",IF(GDereito!$F$75=0,"NO OK","PARCIAL")),"NO OK")</f>
        <v>NO OK</v>
      </c>
      <c r="G31" s="231" t="str">
        <f>+IFERROR(IF(GRelLabor!$F$75/GRelLabor!$E$75=1,"OK",IF(GRelLabor!$F$75=0,"NO OK","PARCIAL")),"NO OK")</f>
        <v>NO OK</v>
      </c>
      <c r="H31" s="231" t="str">
        <f>+IFERROR(IF(MMenores!$F$75/MMenores!$E$75=1,"OK",IF(MMenores!$F$75=0,"NO OK","PARCIAL")),"NO OK")</f>
        <v>NO OK</v>
      </c>
      <c r="I31" s="231" t="str">
        <f>+IFERROR(IF(MXestionLabor!$F$75/MXestionLabor!$E$75=1,"OK",IF(MXestionLabor!$F$75=0,"NO OK","PARCIAL")),"NO OK")</f>
        <v>NO OK</v>
      </c>
      <c r="J31" s="231" t="str">
        <f>+IFERROR(IF(MAvogacPO!$F$75/MAvogacPO!$E$75=1,"OK",IF(MAvogacPO!$F$75=0,"NO OK","PARCIAL")),"NO OK")</f>
        <v>NO OK</v>
      </c>
      <c r="K31" s="231" t="str">
        <f>+IFERROR(IF(MAvogacVI!$F$75/MAvogacVI!$E$75=1,"OK",IF(MAvogacVI!$F$75=0,"NO OK","PARCIAL")),"NO OK")</f>
        <v>NO OK</v>
      </c>
      <c r="M31" s="229">
        <f t="shared" si="8"/>
        <v>0</v>
      </c>
      <c r="N31" s="232" t="s">
        <v>166</v>
      </c>
      <c r="O31" s="231" t="str">
        <f>+IFERROR(IF(GDereito!$J$75/GDereito!$I$75=1,"OK",IF(GDereito!$J$75=0,"NO OK","PARCIAL")),"NO OK")</f>
        <v>NO OK</v>
      </c>
      <c r="P31" s="231" t="str">
        <f>+IFERROR(IF(GRelLabor!$J$75/GRelLabor!$I$75=1,"OK",IF(GRelLabor!$J$75=0,"NO OK","PARCIAL")),"NO OK")</f>
        <v>NO OK</v>
      </c>
      <c r="Q31" s="231" t="str">
        <f>+IFERROR(IF(MMenores!$J$75/MMenores!$I$75=1,"OK",IF(MMenores!$J$75=0,"NO OK","PARCIAL")),"NO OK")</f>
        <v>NO OK</v>
      </c>
      <c r="R31" s="231" t="str">
        <f>+IFERROR(IF(MXestionLabor!$J$75/MXestionLabor!$I$75=1,"OK",IF(MXestionLabor!$J$75=0,"NO OK","PARCIAL")),"NO OK")</f>
        <v>NO OK</v>
      </c>
      <c r="S31" s="231" t="str">
        <f>+IFERROR(IF(MAvogacPO!$J$75/MAvogacPO!$I$75=1,"OK",IF(MAvogacPO!$J$75=0,"NO OK","PARCIAL")),"NO OK")</f>
        <v>NO OK</v>
      </c>
      <c r="T31" s="231" t="str">
        <f>+IFERROR(IF(MAvogacVI!$J$75/MAvogacVI!$I$75=1,"OK",IF(MAvogacVI!$J$75=0,"NO OK","PARCIAL")),"NO OK")</f>
        <v>NO OK</v>
      </c>
      <c r="V31" s="229">
        <f t="shared" si="9"/>
        <v>0</v>
      </c>
      <c r="W31" s="232" t="s">
        <v>166</v>
      </c>
      <c r="X31" s="231" t="str">
        <f>+IFERROR(IF(GDereito!N$75/GDereito!M$75=1,"OK",IF(GDereito!N$75=0,"NO OK","PARCIAL")),"NO OK")</f>
        <v>NO OK</v>
      </c>
      <c r="Y31" s="231" t="str">
        <f>+IFERROR(IF(GRelLabor!N$75/GRelLabor!M$75=1,"OK",IF(GRelLabor!N$75=0,"NO OK","PARCIAL")),"NO OK")</f>
        <v>NO OK</v>
      </c>
      <c r="Z31" s="231" t="str">
        <f>+IFERROR(IF(MMenores!N$75/MMenores!M$75=1,"OK",IF(MMenores!N$75=0,"NO OK","PARCIAL")),"NO OK")</f>
        <v>NO OK</v>
      </c>
      <c r="AA31" s="231" t="str">
        <f>+IFERROR(IF(MXestionLabor!N$75/MXestionLabor!M$75=1,"OK",IF(MXestionLabor!N$75=0,"NO OK","PARCIAL")),"NO OK")</f>
        <v>NO OK</v>
      </c>
      <c r="AB31" s="231" t="str">
        <f>+IFERROR(IF(MAvogacPO!N$75/MAvogacPO!M$75=1,"OK",IF(MAvogacPO!N$75=0,"NO OK","PARCIAL")),"NO OK")</f>
        <v>NO OK</v>
      </c>
      <c r="AC31" s="231" t="str">
        <f>+IFERROR(IF(MAvogacVI!N$75/MAvogacVI!M$75=1,"OK",IF(MAvogacVI!N$75=0,"NO OK","PARCIAL")),"NO OK")</f>
        <v>NO OK</v>
      </c>
      <c r="BA31" s="206">
        <f>+IFERROR(GDereito!$F$75/GDereito!$E$75,0)</f>
        <v>0</v>
      </c>
      <c r="BB31" s="207">
        <f>+IFERROR(GRelLabor!$F$75/GRelLabor!$E$75,0)</f>
        <v>0</v>
      </c>
      <c r="BC31" s="248">
        <f>+IFERROR(MMenores!$F$75/MMenores!$E$75,0)</f>
        <v>0</v>
      </c>
      <c r="BD31" s="248">
        <f>+IFERROR(MXestionLabor!$F$75/MXestionLabor!$E$75,0)</f>
        <v>0</v>
      </c>
      <c r="BE31" s="248">
        <f>+IFERROR(MAvogacPO!$F$75/MAvogacPO!$E$75,0)</f>
        <v>0</v>
      </c>
      <c r="BF31" s="248">
        <f>+IFERROR(MAvogacVI!$F$75/MAvogacVI!$E$75,0)</f>
        <v>0</v>
      </c>
      <c r="CA31" s="207">
        <f>+IFERROR(GDereito!$J$75/GDereito!$I$75,0)</f>
        <v>0</v>
      </c>
      <c r="CB31" s="240">
        <f>+IFERROR(GRelLabor!$J$75/GRelLabor!$I$75,0)</f>
        <v>0</v>
      </c>
      <c r="CC31" s="240">
        <f>+IFERROR(MMenores!$J$75/MMenores!$I$75,0)</f>
        <v>0</v>
      </c>
      <c r="CD31" s="240">
        <f>+IFERROR(MXestionLabor!$J$75/MXestionLabor!$I$75,0)</f>
        <v>0</v>
      </c>
      <c r="CE31" s="240">
        <f>+IFERROR(MAvogacPO!$J$75/MAvogacPO!$I$75,0)</f>
        <v>0</v>
      </c>
      <c r="CF31" s="240">
        <f>+IFERROR(MAvogacVI!$J$75/MAvogacVI!$I$75,0)</f>
        <v>0</v>
      </c>
      <c r="CM31" s="248">
        <f>+IFERROR(GDereito!N75/GDereito!M75,0)</f>
        <v>0</v>
      </c>
      <c r="CN31" s="248">
        <f>+IFERROR(GRelLabor!N75/GRelLabor!M75,0)</f>
        <v>0</v>
      </c>
      <c r="CO31" s="248">
        <f>+IFERROR(MMenores!N75/MMenores!M75,0)</f>
        <v>0</v>
      </c>
      <c r="CP31" s="248">
        <f>+IFERROR(MXestionLabor!N75/MXestionLabor!M75,0)</f>
        <v>0</v>
      </c>
      <c r="CQ31" s="248">
        <f>+IFERROR(MAvogacPO!N75/MAvogacPO!M75,0)</f>
        <v>0</v>
      </c>
      <c r="CR31" s="248">
        <f>+IFERROR(MAvogacVI!N75/MAvogacVI!M75,0)</f>
        <v>0</v>
      </c>
    </row>
    <row r="32" spans="1:96" ht="24.9" customHeight="1">
      <c r="A32" s="259" t="s">
        <v>123</v>
      </c>
      <c r="B32" s="260" t="s">
        <v>32</v>
      </c>
      <c r="C32" s="261" t="s">
        <v>140</v>
      </c>
      <c r="D32" s="254">
        <f t="shared" si="7"/>
        <v>1</v>
      </c>
      <c r="E32" s="237" t="str">
        <f>+IF(Centro!$G$22="Meta Conseguida","OK","NO OK")</f>
        <v>OK</v>
      </c>
      <c r="F32" s="231" t="str">
        <f t="shared" ref="F32:K32" si="26">+$E32</f>
        <v>OK</v>
      </c>
      <c r="G32" s="231" t="str">
        <f t="shared" si="26"/>
        <v>OK</v>
      </c>
      <c r="H32" s="231" t="str">
        <f t="shared" si="26"/>
        <v>OK</v>
      </c>
      <c r="I32" s="231" t="str">
        <f t="shared" si="26"/>
        <v>OK</v>
      </c>
      <c r="J32" s="231" t="str">
        <f t="shared" si="26"/>
        <v>OK</v>
      </c>
      <c r="K32" s="231" t="str">
        <f t="shared" si="26"/>
        <v>OK</v>
      </c>
      <c r="M32" s="229">
        <f t="shared" si="8"/>
        <v>0</v>
      </c>
      <c r="N32" s="237" t="str">
        <f>+IF(Centro!$K$22="Meta Conseguida","OK","NO OK")</f>
        <v>NO OK</v>
      </c>
      <c r="O32" s="231" t="str">
        <f t="shared" ref="O32:T32" si="27">+$N32</f>
        <v>NO OK</v>
      </c>
      <c r="P32" s="231" t="str">
        <f t="shared" si="27"/>
        <v>NO OK</v>
      </c>
      <c r="Q32" s="231" t="str">
        <f t="shared" si="27"/>
        <v>NO OK</v>
      </c>
      <c r="R32" s="231" t="str">
        <f t="shared" si="27"/>
        <v>NO OK</v>
      </c>
      <c r="S32" s="231" t="str">
        <f t="shared" si="27"/>
        <v>NO OK</v>
      </c>
      <c r="T32" s="231" t="str">
        <f t="shared" si="27"/>
        <v>NO OK</v>
      </c>
      <c r="V32" s="229">
        <f t="shared" si="9"/>
        <v>0</v>
      </c>
      <c r="W32" s="237" t="str">
        <f>+IF(Centro!O$22="Meta Conseguida","OK","NO OK")</f>
        <v>NO OK</v>
      </c>
      <c r="X32" s="231" t="str">
        <f t="shared" ref="X32:AC32" si="28">+$W32</f>
        <v>NO OK</v>
      </c>
      <c r="Y32" s="231" t="str">
        <f t="shared" si="28"/>
        <v>NO OK</v>
      </c>
      <c r="Z32" s="231" t="str">
        <f t="shared" si="28"/>
        <v>NO OK</v>
      </c>
      <c r="AA32" s="231" t="str">
        <f t="shared" si="28"/>
        <v>NO OK</v>
      </c>
      <c r="AB32" s="231" t="str">
        <f t="shared" si="28"/>
        <v>NO OK</v>
      </c>
      <c r="AC32" s="231" t="str">
        <f t="shared" si="28"/>
        <v>NO OK</v>
      </c>
      <c r="BA32" s="205">
        <f t="shared" ref="BA32:BF34" si="29">+IF(F32="NO OK",0,1)</f>
        <v>1</v>
      </c>
      <c r="BB32" s="205">
        <f t="shared" si="29"/>
        <v>1</v>
      </c>
      <c r="BC32" s="205">
        <f t="shared" si="29"/>
        <v>1</v>
      </c>
      <c r="BD32" s="205">
        <f t="shared" si="29"/>
        <v>1</v>
      </c>
      <c r="BE32" s="205">
        <f t="shared" si="29"/>
        <v>1</v>
      </c>
      <c r="BF32" s="205">
        <f t="shared" si="29"/>
        <v>1</v>
      </c>
      <c r="CA32" s="247">
        <f t="shared" ref="CA32:CF34" si="30">+IF(O32="NO OK",0,1)</f>
        <v>0</v>
      </c>
      <c r="CB32" s="247">
        <f t="shared" si="30"/>
        <v>0</v>
      </c>
      <c r="CC32" s="247">
        <f t="shared" si="30"/>
        <v>0</v>
      </c>
      <c r="CD32" s="247">
        <f t="shared" si="30"/>
        <v>0</v>
      </c>
      <c r="CE32" s="247">
        <f t="shared" si="30"/>
        <v>0</v>
      </c>
      <c r="CF32" s="247">
        <f t="shared" si="30"/>
        <v>0</v>
      </c>
      <c r="CM32" s="247">
        <f t="shared" ref="CM32:CR34" si="31">+IF(X32="NO OK",0,1)</f>
        <v>0</v>
      </c>
      <c r="CN32" s="247">
        <f t="shared" si="31"/>
        <v>0</v>
      </c>
      <c r="CO32" s="247">
        <f t="shared" si="31"/>
        <v>0</v>
      </c>
      <c r="CP32" s="247">
        <f t="shared" si="31"/>
        <v>0</v>
      </c>
      <c r="CQ32" s="247">
        <f t="shared" si="31"/>
        <v>0</v>
      </c>
      <c r="CR32" s="247">
        <f t="shared" si="31"/>
        <v>0</v>
      </c>
    </row>
    <row r="33" spans="1:96" ht="24.9" customHeight="1">
      <c r="A33" s="259" t="s">
        <v>124</v>
      </c>
      <c r="B33" s="260" t="s">
        <v>128</v>
      </c>
      <c r="C33" s="261" t="s">
        <v>140</v>
      </c>
      <c r="D33" s="254">
        <f t="shared" si="7"/>
        <v>0</v>
      </c>
      <c r="E33" s="232" t="s">
        <v>166</v>
      </c>
      <c r="F33" s="231" t="str">
        <f>+IF(GDereito!$G80="Meta Conseguida","OK","NO OK")</f>
        <v>NO OK</v>
      </c>
      <c r="G33" s="231" t="str">
        <f>+IF(GRelLabor!$G80="Meta Conseguida","OK","NO OK")</f>
        <v>NO OK</v>
      </c>
      <c r="H33" s="231" t="str">
        <f>+IF(MMenores!$G80="Meta Conseguida","OK","NO OK")</f>
        <v>NO OK</v>
      </c>
      <c r="I33" s="231" t="str">
        <f>+IF(MXestionLabor!$G80="Meta Conseguida","OK","NO OK")</f>
        <v>NO OK</v>
      </c>
      <c r="J33" s="231" t="str">
        <f>+IF(MAvogacPO!$G80="Meta Conseguida","OK","NO OK")</f>
        <v>NO OK</v>
      </c>
      <c r="K33" s="231" t="str">
        <f>+IF(MAvogacVI!$G80="Meta Conseguida","OK","NO OK")</f>
        <v>NO OK</v>
      </c>
      <c r="M33" s="229">
        <f t="shared" si="8"/>
        <v>0</v>
      </c>
      <c r="N33" s="232" t="s">
        <v>166</v>
      </c>
      <c r="O33" s="231" t="str">
        <f>+IF(GDereito!$K$80="Meta Conseguida","OK","NO OK")</f>
        <v>NO OK</v>
      </c>
      <c r="P33" s="231" t="str">
        <f>+IF(GRelLabor!$K$80="Meta Conseguida","OK","NO OK")</f>
        <v>NO OK</v>
      </c>
      <c r="Q33" s="231" t="str">
        <f>+IF(MMenores!$K$80="Meta Conseguida","OK","NO OK")</f>
        <v>NO OK</v>
      </c>
      <c r="R33" s="231" t="str">
        <f>+IF(MXestionLabor!$K$80="Meta Conseguida","OK","NO OK")</f>
        <v>NO OK</v>
      </c>
      <c r="S33" s="231" t="str">
        <f>+IF(MAvogacPO!$K$80="Meta Conseguida","OK","NO OK")</f>
        <v>NO OK</v>
      </c>
      <c r="T33" s="231" t="str">
        <f>+IF(MAvogacVI!$K$80="Meta Conseguida","OK","NO OK")</f>
        <v>NO OK</v>
      </c>
      <c r="V33" s="229">
        <f t="shared" si="9"/>
        <v>0</v>
      </c>
      <c r="W33" s="232" t="s">
        <v>166</v>
      </c>
      <c r="X33" s="231" t="str">
        <f>+IF(GDereito!O$80="Meta Conseguida","OK","NO OK")</f>
        <v>NO OK</v>
      </c>
      <c r="Y33" s="231" t="str">
        <f>+IF(GRelLabor!O$80="Meta Conseguida","OK","NO OK")</f>
        <v>NO OK</v>
      </c>
      <c r="Z33" s="231" t="str">
        <f>+IF(MMenores!O$80="Meta Conseguida","OK","NO OK")</f>
        <v>NO OK</v>
      </c>
      <c r="AA33" s="231" t="str">
        <f>+IF(MXestionLabor!O$80="Meta Conseguida","OK","NO OK")</f>
        <v>NO OK</v>
      </c>
      <c r="AB33" s="231" t="str">
        <f>+IF(MAvogacPO!O$80="Meta Conseguida","OK","NO OK")</f>
        <v>NO OK</v>
      </c>
      <c r="AC33" s="231" t="str">
        <f>+IF(MAvogacVI!O$80="Meta Conseguida","OK","NO OK")</f>
        <v>NO OK</v>
      </c>
      <c r="BA33" s="205">
        <f t="shared" si="29"/>
        <v>0</v>
      </c>
      <c r="BB33" s="205">
        <f t="shared" si="29"/>
        <v>0</v>
      </c>
      <c r="BC33" s="205">
        <f t="shared" si="29"/>
        <v>0</v>
      </c>
      <c r="BD33" s="205">
        <f t="shared" si="29"/>
        <v>0</v>
      </c>
      <c r="BE33" s="205">
        <f t="shared" si="29"/>
        <v>0</v>
      </c>
      <c r="BF33" s="205">
        <f t="shared" si="29"/>
        <v>0</v>
      </c>
      <c r="CA33" s="247">
        <f t="shared" si="30"/>
        <v>0</v>
      </c>
      <c r="CB33" s="247">
        <f t="shared" si="30"/>
        <v>0</v>
      </c>
      <c r="CC33" s="247">
        <f t="shared" si="30"/>
        <v>0</v>
      </c>
      <c r="CD33" s="247">
        <f t="shared" si="30"/>
        <v>0</v>
      </c>
      <c r="CE33" s="247">
        <f t="shared" si="30"/>
        <v>0</v>
      </c>
      <c r="CF33" s="247">
        <f t="shared" si="30"/>
        <v>0</v>
      </c>
      <c r="CM33" s="247">
        <f t="shared" si="31"/>
        <v>0</v>
      </c>
      <c r="CN33" s="247">
        <f t="shared" si="31"/>
        <v>0</v>
      </c>
      <c r="CO33" s="247">
        <f t="shared" si="31"/>
        <v>0</v>
      </c>
      <c r="CP33" s="247">
        <f t="shared" si="31"/>
        <v>0</v>
      </c>
      <c r="CQ33" s="247">
        <f t="shared" si="31"/>
        <v>0</v>
      </c>
      <c r="CR33" s="247">
        <f t="shared" si="31"/>
        <v>0</v>
      </c>
    </row>
    <row r="34" spans="1:96" ht="24.9" customHeight="1">
      <c r="A34" s="259" t="s">
        <v>125</v>
      </c>
      <c r="B34" s="260" t="s">
        <v>52</v>
      </c>
      <c r="C34" s="261" t="s">
        <v>7</v>
      </c>
      <c r="D34" s="254">
        <f t="shared" si="7"/>
        <v>0</v>
      </c>
      <c r="E34" s="232" t="s">
        <v>166</v>
      </c>
      <c r="F34" s="231" t="str">
        <f>+IF(GDereito!$G81="Meta Conseguida","OK","NO OK")</f>
        <v>NO OK</v>
      </c>
      <c r="G34" s="231" t="str">
        <f>+IF(GRelLabor!$G81="Meta Conseguida","OK","NO OK")</f>
        <v>NO OK</v>
      </c>
      <c r="H34" s="231" t="str">
        <f>+IF(MMenores!$G81="Meta Conseguida","OK","NO OK")</f>
        <v>NO OK</v>
      </c>
      <c r="I34" s="231" t="str">
        <f>+IF(MXestionLabor!$G81="Meta Conseguida","OK","NO OK")</f>
        <v>NO OK</v>
      </c>
      <c r="J34" s="231" t="str">
        <f>+IF(MAvogacPO!$G81="Meta Conseguida","OK","NO OK")</f>
        <v>NO OK</v>
      </c>
      <c r="K34" s="231" t="str">
        <f>+IF(MAvogacVI!$G81="Meta Conseguida","OK","NO OK")</f>
        <v>NO OK</v>
      </c>
      <c r="M34" s="229">
        <f t="shared" si="8"/>
        <v>0</v>
      </c>
      <c r="N34" s="232" t="s">
        <v>166</v>
      </c>
      <c r="O34" s="231" t="str">
        <f>+IF(GDereito!$K$81="Meta Conseguida","OK","NO OK")</f>
        <v>NO OK</v>
      </c>
      <c r="P34" s="231" t="str">
        <f>+IF(GRelLabor!$K$81="Meta Conseguida","OK","NO OK")</f>
        <v>NO OK</v>
      </c>
      <c r="Q34" s="231" t="str">
        <f>+IF(MMenores!$K$81="Meta Conseguida","OK","NO OK")</f>
        <v>NO OK</v>
      </c>
      <c r="R34" s="231" t="str">
        <f>+IF(MXestionLabor!$K$81="Meta Conseguida","OK","NO OK")</f>
        <v>NO OK</v>
      </c>
      <c r="S34" s="231" t="str">
        <f>+IF(MAvogacPO!$K$81="Meta Conseguida","OK","NO OK")</f>
        <v>NO OK</v>
      </c>
      <c r="T34" s="231" t="str">
        <f>+IF(MAvogacVI!$K$81="Meta Conseguida","OK","NO OK")</f>
        <v>NO OK</v>
      </c>
      <c r="V34" s="229">
        <f t="shared" si="9"/>
        <v>0</v>
      </c>
      <c r="W34" s="232" t="s">
        <v>166</v>
      </c>
      <c r="X34" s="231" t="str">
        <f>+IF(GDereito!O$81="Meta Conseguida","OK","NO OK")</f>
        <v>NO OK</v>
      </c>
      <c r="Y34" s="231" t="str">
        <f>+IF(GRelLabor!O$81="Meta Conseguida","OK","NO OK")</f>
        <v>NO OK</v>
      </c>
      <c r="Z34" s="231" t="str">
        <f>+IF(MMenores!O$81="Meta Conseguida","OK","NO OK")</f>
        <v>NO OK</v>
      </c>
      <c r="AA34" s="231" t="str">
        <f>+IF(MXestionLabor!O$81="Meta Conseguida","OK","NO OK")</f>
        <v>NO OK</v>
      </c>
      <c r="AB34" s="231" t="str">
        <f>+IF(MAvogacPO!O$81="Meta Conseguida","OK","NO OK")</f>
        <v>NO OK</v>
      </c>
      <c r="AC34" s="231" t="str">
        <f>+IF(MAvogacVI!O$81="Meta Conseguida","OK","NO OK")</f>
        <v>NO OK</v>
      </c>
      <c r="BA34" s="205">
        <f t="shared" si="29"/>
        <v>0</v>
      </c>
      <c r="BB34" s="205">
        <f t="shared" si="29"/>
        <v>0</v>
      </c>
      <c r="BC34" s="205">
        <f t="shared" si="29"/>
        <v>0</v>
      </c>
      <c r="BD34" s="205">
        <f t="shared" si="29"/>
        <v>0</v>
      </c>
      <c r="BE34" s="205">
        <f t="shared" si="29"/>
        <v>0</v>
      </c>
      <c r="BF34" s="205">
        <f t="shared" si="29"/>
        <v>0</v>
      </c>
      <c r="CA34" s="247">
        <f t="shared" si="30"/>
        <v>0</v>
      </c>
      <c r="CB34" s="247">
        <f t="shared" si="30"/>
        <v>0</v>
      </c>
      <c r="CC34" s="247">
        <f t="shared" si="30"/>
        <v>0</v>
      </c>
      <c r="CD34" s="247">
        <f t="shared" si="30"/>
        <v>0</v>
      </c>
      <c r="CE34" s="247">
        <f t="shared" si="30"/>
        <v>0</v>
      </c>
      <c r="CF34" s="247">
        <f t="shared" si="30"/>
        <v>0</v>
      </c>
      <c r="CM34" s="247">
        <f t="shared" si="31"/>
        <v>0</v>
      </c>
      <c r="CN34" s="247">
        <f t="shared" si="31"/>
        <v>0</v>
      </c>
      <c r="CO34" s="247">
        <f t="shared" si="31"/>
        <v>0</v>
      </c>
      <c r="CP34" s="247">
        <f t="shared" si="31"/>
        <v>0</v>
      </c>
      <c r="CQ34" s="247">
        <f t="shared" si="31"/>
        <v>0</v>
      </c>
      <c r="CR34" s="247">
        <f t="shared" si="31"/>
        <v>0</v>
      </c>
    </row>
    <row r="35" spans="1:96" ht="28.2" thickBot="1">
      <c r="A35" s="262" t="s">
        <v>153</v>
      </c>
      <c r="B35" s="263" t="s">
        <v>286</v>
      </c>
      <c r="C35" s="264" t="s">
        <v>11</v>
      </c>
      <c r="D35" s="255">
        <f t="shared" si="7"/>
        <v>0.66666666666666663</v>
      </c>
      <c r="E35" s="234" t="s">
        <v>166</v>
      </c>
      <c r="F35" s="235" t="str">
        <f>+IFERROR(IF(GDereito!$F$82/GDereito!$E$82=1,"OK",IF(GDereito!$F$82=0,"NO OK","PARCIAL")),"NO OK")</f>
        <v>PARCIAL</v>
      </c>
      <c r="G35" s="235" t="str">
        <f>+IFERROR(IF(GRelLabor!$F$82/GRelLabor!$E$82=1,"OK",IF(GRelLabor!$F$82=0,"NO OK","PARCIAL")),"NO OK")</f>
        <v>PARCIAL</v>
      </c>
      <c r="H35" s="235" t="str">
        <f>+IFERROR(IF(MMenores!$F$82/MMenores!$E$82=1,"OK",IF(MMenores!$F$82=0,"NO OK","PARCIAL")),"NO OK")</f>
        <v>PARCIAL</v>
      </c>
      <c r="I35" s="235" t="str">
        <f>+IFERROR(IF(MXestionLabor!$F$82/MXestionLabor!$E$82=1,"OK",IF(MXestionLabor!$F$82=0,"NO OK","PARCIAL")),"NO OK")</f>
        <v>OK</v>
      </c>
      <c r="J35" s="235" t="str">
        <f>+IFERROR(IF(MAvogacPO!$F$82/MAvogacPO!$E$82=1,"OK",IF(MAvogacPO!$F$82=0,"NO OK","PARCIAL")),"NO OK")</f>
        <v>PARCIAL</v>
      </c>
      <c r="K35" s="235" t="str">
        <f>+IFERROR(IF(MAvogacVI!$F$82/MAvogacVI!$E$82=1,"OK",IF(MAvogacVI!$F$82=0,"NO OK","PARCIAL")),"NO OK")</f>
        <v>OK</v>
      </c>
      <c r="M35" s="233">
        <f t="shared" si="8"/>
        <v>0</v>
      </c>
      <c r="N35" s="234" t="s">
        <v>166</v>
      </c>
      <c r="O35" s="235" t="str">
        <f>+IFERROR(IF(GDereito!$J$82/GDereito!$I$82=1,"OK",IF(GDereito!$J$82=0,"NO OK","PARCIAL")),"NO OK")</f>
        <v>NO OK</v>
      </c>
      <c r="P35" s="235" t="str">
        <f>+IFERROR(IF(GRelLabor!$J$82/GRelLabor!$I$82=1,"OK",IF(GRelLabor!$J$82=0,"NO OK","PARCIAL")),"NO OK")</f>
        <v>NO OK</v>
      </c>
      <c r="Q35" s="235" t="str">
        <f>+IFERROR(IF(MMenores!$J$82/MMenores!$I$82=1,"OK",IF(MMenores!$J$82=0,"NO OK","PARCIAL")),"NO OK")</f>
        <v>NO OK</v>
      </c>
      <c r="R35" s="235" t="str">
        <f>+IFERROR(IF(MXestionLabor!$J$82/MXestionLabor!$I$82=1,"OK",IF(MXestionLabor!$J$82=0,"NO OK","PARCIAL")),"NO OK")</f>
        <v>NO OK</v>
      </c>
      <c r="S35" s="235" t="str">
        <f>+IFERROR(IF(MAvogacPO!$J$82/MAvogacPO!$I$82=1,"OK",IF(MAvogacPO!$J$82=0,"NO OK","PARCIAL")),"NO OK")</f>
        <v>NO OK</v>
      </c>
      <c r="T35" s="235" t="str">
        <f>+IFERROR(IF(MAvogacVI!$J$82/MAvogacVI!$I$82=1,"OK",IF(MAvogacVI!$J$82=0,"NO OK","PARCIAL")),"NO OK")</f>
        <v>NO OK</v>
      </c>
      <c r="V35" s="233">
        <f>+AVERAGE(CM35:CR35)</f>
        <v>0</v>
      </c>
      <c r="W35" s="234" t="s">
        <v>166</v>
      </c>
      <c r="X35" s="235" t="str">
        <f>+IFERROR(IF(GDereito!N$82/GDereito!M$82=1,"OK",IF(GDereito!N$82=0,"NO OK","PARCIAL")),"NO OK")</f>
        <v>NO OK</v>
      </c>
      <c r="Y35" s="235" t="str">
        <f>+IFERROR(IF(GRelLabor!N$82/GRelLabor!M$82=1,"OK",IF(GRelLabor!N$82=0,"NO OK","PARCIAL")),"NO OK")</f>
        <v>NO OK</v>
      </c>
      <c r="Z35" s="235" t="str">
        <f>+IFERROR(IF(MMenores!N$82/MMenores!M$82=1,"OK",IF(MMenores!N$82=0,"NO OK","PARCIAL")),"NO OK")</f>
        <v>NO OK</v>
      </c>
      <c r="AA35" s="235" t="str">
        <f>+IFERROR(IF(MXestionLabor!N$82/MXestionLabor!M$82=1,"OK",IF(MXestionLabor!N$82=0,"NO OK","PARCIAL")),"NO OK")</f>
        <v>NO OK</v>
      </c>
      <c r="AB35" s="235" t="str">
        <f>+IFERROR(IF(MAvogacPO!N$82/MAvogacPO!M$82=1,"OK",IF(MAvogacPO!N$82=0,"NO OK","PARCIAL")),"NO OK")</f>
        <v>NO OK</v>
      </c>
      <c r="AC35" s="235" t="str">
        <f>+IFERROR(IF(MAvogacVI!N$82/MAvogacVI!M$82=1,"OK",IF(MAvogacVI!N$82=0,"NO OK","PARCIAL")),"NO OK")</f>
        <v>NO OK</v>
      </c>
      <c r="BA35" s="217">
        <f>+IFERROR(GDereito!$F$82/GDereito!$E$82,0)</f>
        <v>0.5</v>
      </c>
      <c r="BB35" s="218">
        <f>+IFERROR(GRelLabor!$F$82/GRelLabor!$E$82,0)</f>
        <v>0.5</v>
      </c>
      <c r="BC35" s="251">
        <f>+IFERROR(MMenores!$F$82/MMenores!$E$82,0)</f>
        <v>0.5</v>
      </c>
      <c r="BD35" s="251">
        <f>+IFERROR(MXestionLabor!$F$82/MXestionLabor!$E$82,0)</f>
        <v>1</v>
      </c>
      <c r="BE35" s="251">
        <f>+IFERROR(MAvogacPO!$F$82/MAvogacPO!$E$82,0)</f>
        <v>0.5</v>
      </c>
      <c r="BF35" s="251">
        <f>+IFERROR(MAvogacVI!$F$82/MAvogacVI!$E$82,0)</f>
        <v>1</v>
      </c>
      <c r="CA35" s="218">
        <f>+IFERROR(GDereito!$J$82/GDereito!$I$82,0)</f>
        <v>0</v>
      </c>
      <c r="CB35" s="245">
        <f>+IFERROR(GRelLabor!$J$82/GRelLabor!$I$82,0)</f>
        <v>0</v>
      </c>
      <c r="CC35" s="245">
        <f>+IFERROR(MMenores!$J$82/MMenores!$I$82,0)</f>
        <v>0</v>
      </c>
      <c r="CD35" s="245">
        <f>+IFERROR(MXestionLabor!$J$82/MXestionLabor!$I$82,0)</f>
        <v>0</v>
      </c>
      <c r="CE35" s="245">
        <f>+IFERROR(MAvogacPO!$J$82/MAvogacPO!$I$82,0)</f>
        <v>0</v>
      </c>
      <c r="CF35" s="245">
        <f>+IFERROR(MAvogacVI!$J$82/MAvogacVI!$I$82,0)</f>
        <v>0</v>
      </c>
      <c r="CM35" s="251">
        <f>+IFERROR(GDereito!N$82/GDereito!M$82,0)</f>
        <v>0</v>
      </c>
      <c r="CN35" s="251">
        <f>+IFERROR(GRelLabor!N$82/GRelLabor!M$82,0)</f>
        <v>0</v>
      </c>
      <c r="CO35" s="251">
        <f>+IFERROR(MMenores!N$82/MMenores!M$82,0)</f>
        <v>0</v>
      </c>
      <c r="CP35" s="251">
        <f>+IFERROR(MXestionLabor!N$82/MXestionLabor!M$82,0)</f>
        <v>0</v>
      </c>
      <c r="CQ35" s="251">
        <f>+IFERROR(MAvogacPO!N$82/MAvogacPO!M$82,0)</f>
        <v>0</v>
      </c>
      <c r="CR35" s="251">
        <f>+IFERROR(MAvogacVI!N$82/MAvogacVI!M$82,0)</f>
        <v>0</v>
      </c>
    </row>
    <row r="36" spans="1:96" ht="24.9" customHeight="1" thickBot="1">
      <c r="A36" s="222"/>
      <c r="B36" s="223"/>
      <c r="C36" s="223"/>
      <c r="M36" s="2"/>
      <c r="V36" s="2"/>
      <c r="BA36" s="210"/>
      <c r="BB36" s="210"/>
      <c r="BC36" s="242"/>
      <c r="BD36" s="242"/>
      <c r="BE36" s="242"/>
      <c r="BF36" s="242"/>
      <c r="CA36" s="210"/>
      <c r="CB36" s="242"/>
      <c r="CC36" s="242"/>
      <c r="CD36" s="242"/>
      <c r="CE36" s="242"/>
      <c r="CF36" s="242"/>
      <c r="CM36" s="303"/>
      <c r="CN36" s="303"/>
      <c r="CO36" s="303"/>
      <c r="CP36" s="303"/>
      <c r="CQ36" s="303"/>
      <c r="CR36" s="303"/>
    </row>
    <row r="37" spans="1:96" ht="24.9" customHeight="1" thickBot="1">
      <c r="A37" s="565" t="s">
        <v>26</v>
      </c>
      <c r="B37" s="566"/>
      <c r="C37" s="225"/>
      <c r="D37" s="82"/>
      <c r="E37" s="43"/>
      <c r="F37" s="43"/>
      <c r="G37" s="43"/>
      <c r="H37" s="43"/>
      <c r="I37" s="43"/>
      <c r="J37" s="43"/>
      <c r="K37" s="43"/>
      <c r="M37" s="82"/>
      <c r="N37" s="43"/>
      <c r="O37" s="43"/>
      <c r="P37" s="43"/>
      <c r="Q37" s="43"/>
      <c r="R37" s="43"/>
      <c r="S37" s="43"/>
      <c r="T37" s="43"/>
      <c r="V37" s="82"/>
      <c r="W37" s="43"/>
      <c r="X37" s="43"/>
      <c r="Y37" s="43"/>
      <c r="Z37" s="43"/>
      <c r="AA37" s="43"/>
      <c r="AB37" s="43"/>
      <c r="AC37" s="43"/>
      <c r="BA37" s="219"/>
      <c r="BB37" s="219"/>
      <c r="BC37" s="246"/>
      <c r="BD37" s="246"/>
      <c r="BE37" s="246"/>
      <c r="BF37" s="246"/>
      <c r="BI37" s="53"/>
      <c r="BJ37" s="53"/>
      <c r="BK37" s="53"/>
      <c r="BL37" s="53"/>
      <c r="BM37" s="53"/>
      <c r="BN37" s="53"/>
      <c r="BO37" s="53"/>
      <c r="BP37" s="53"/>
      <c r="BQ37" s="53"/>
      <c r="BR37" s="53"/>
      <c r="BS37" s="53"/>
      <c r="BT37" s="53"/>
      <c r="BU37" s="53"/>
      <c r="BV37" s="53"/>
      <c r="BW37" s="53"/>
      <c r="BX37" s="53"/>
      <c r="BY37" s="53"/>
      <c r="BZ37" s="53"/>
      <c r="CA37" s="219"/>
      <c r="CB37" s="246"/>
      <c r="CC37" s="246"/>
      <c r="CD37" s="246"/>
      <c r="CE37" s="246"/>
      <c r="CF37" s="246"/>
      <c r="CM37" s="246"/>
      <c r="CN37" s="246"/>
      <c r="CO37" s="246"/>
      <c r="CP37" s="246"/>
      <c r="CQ37" s="246"/>
      <c r="CR37" s="246"/>
    </row>
    <row r="38" spans="1:96" ht="24.9" customHeight="1" thickBot="1">
      <c r="A38" s="222"/>
      <c r="B38" s="223"/>
      <c r="C38" s="223"/>
      <c r="M38" s="2"/>
      <c r="V38" s="2"/>
      <c r="BA38" s="210"/>
      <c r="BB38" s="210"/>
      <c r="BC38" s="242"/>
      <c r="BD38" s="242"/>
      <c r="BE38" s="242"/>
      <c r="BF38" s="242"/>
      <c r="CA38" s="210"/>
      <c r="CB38" s="242"/>
      <c r="CC38" s="242"/>
      <c r="CD38" s="242"/>
      <c r="CE38" s="242"/>
      <c r="CF38" s="242"/>
      <c r="CM38" s="303"/>
      <c r="CN38" s="303"/>
      <c r="CO38" s="303"/>
      <c r="CP38" s="303"/>
      <c r="CQ38" s="303"/>
      <c r="CR38" s="303"/>
    </row>
    <row r="39" spans="1:96" ht="30" customHeight="1" thickBot="1">
      <c r="A39" s="266" t="s">
        <v>126</v>
      </c>
      <c r="B39" s="267" t="s">
        <v>33</v>
      </c>
      <c r="C39" s="268" t="s">
        <v>34</v>
      </c>
      <c r="D39" s="265">
        <f>+IFERROR(AVERAGE(BA39:BF39),0)</f>
        <v>0</v>
      </c>
      <c r="E39" s="238" t="str">
        <f>+IFERROR(IF(Centro!$F$26/Centro!$E$26=1,"OK",IF(Centro!$F$26/Centro!$E$26=0,"NO OK","PARCIAL")),"NO OK")</f>
        <v>NO OK</v>
      </c>
      <c r="F39" s="239" t="str">
        <f>+IFERROR(IF(GDereito!$F$92/GDereito!$E$92=1,"OK",IF(GDereito!$F$92=0,"NO OK","PARCIAL")),"NO OK")</f>
        <v>NO OK</v>
      </c>
      <c r="G39" s="239" t="str">
        <f>+IFERROR(IF(GRelLabor!$F$92/GRelLabor!$E$92=1,"OK",IF(GRelLabor!$F$92=0,"NO OK","PARCIAL")),"NO OK")</f>
        <v>NO OK</v>
      </c>
      <c r="H39" s="239" t="str">
        <f>+IFERROR(IF(MMenores!$F$92/MMenores!$E$92=1,"OK",IF(MMenores!$F$92=0,"NO OK","PARCIAL")),"NO OK")</f>
        <v>NO OK</v>
      </c>
      <c r="I39" s="239" t="str">
        <f>+IFERROR(IF(MXestionLabor!$F$92/MXestionLabor!$E$92=1,"OK",IF(MXestionLabor!$F$92=0,"NO OK","PARCIAL")),"NO OK")</f>
        <v>NO OK</v>
      </c>
      <c r="J39" s="239" t="str">
        <f>+IFERROR(IF(MAvogacPO!$F$92/MAvogacPO!$E$92=1,"OK",IF(MAvogacPO!$F$92=0,"NO OK","PARCIAL")),"NO OK")</f>
        <v>NO OK</v>
      </c>
      <c r="K39" s="239" t="str">
        <f>+IFERROR(IF(MAvogacVI!$F$92/MAvogacVI!$E$92=1,"OK",IF(MAvogacVI!$F$92=0,"NO OK","PARCIAL")),"NO OK")</f>
        <v>NO OK</v>
      </c>
      <c r="M39" s="308">
        <f>+IFERROR(AVERAGE(CA39:CF39),0)</f>
        <v>0</v>
      </c>
      <c r="N39" s="238" t="str">
        <f>+IFERROR(IF(Centro!$J$26/Centro!$I$26=1,"OK",IF(Centro!$J$26/Centro!$I$26=0,"NO OK","PARCIAL")),"NO OK")</f>
        <v>NO OK</v>
      </c>
      <c r="O39" s="239" t="str">
        <f>+IFERROR(IF(GDereito!$J$92/GDereito!$I$92=1,"OK",IF(GDereito!$J$92=0,"NO OK","PARCIAL")),"NO OK")</f>
        <v>NO OK</v>
      </c>
      <c r="P39" s="239" t="str">
        <f>+IFERROR(IF(GRelLabor!$J$92/GRelLabor!$I$92=1,"OK",IF(GRelLabor!$J$92=0,"NO OK","PARCIAL")),"NO OK")</f>
        <v>NO OK</v>
      </c>
      <c r="Q39" s="239" t="str">
        <f>+IFERROR(IF(MMenores!$J$92/MMenores!$I$92=1,"OK",IF(MMenores!$J$92=0,"NO OK","PARCIAL")),"NO OK")</f>
        <v>NO OK</v>
      </c>
      <c r="R39" s="239" t="str">
        <f>+IFERROR(IF(MXestionLabor!$J$92/MXestionLabor!$I$92=1,"OK",IF(MXestionLabor!$J$92=0,"NO OK","PARCIAL")),"NO OK")</f>
        <v>NO OK</v>
      </c>
      <c r="S39" s="239" t="str">
        <f>+IFERROR(IF(MAvogacPO!$J$92/MAvogacPO!$I$92=1,"OK",IF(MAvogacPO!$J$92=0,"NO OK","PARCIAL")),"NO OK")</f>
        <v>NO OK</v>
      </c>
      <c r="T39" s="239" t="str">
        <f>+IFERROR(IF(MAvogacVI!$J$92/MAvogacVI!$I$92=1,"OK",IF(MAvogacVI!$J$92=0,"NO OK","PARCIAL")),"NO OK")</f>
        <v>NO OK</v>
      </c>
      <c r="V39" s="308">
        <f>+IFERROR(AVERAGE(CM39:CR39),0)</f>
        <v>0</v>
      </c>
      <c r="W39" s="238" t="str">
        <f>+IFERROR(IF(Centro!N$26/Centro!M$26=1,"OK",IF(Centro!N$26/Centro!M$26=0,"NO OK","PARCIAL")),"NO OK")</f>
        <v>NO OK</v>
      </c>
      <c r="X39" s="239" t="str">
        <f>+IFERROR(IF(GDereito!N$92/GDereito!M$92=1,"OK",IF(GDereito!N$92=0,"NO OK","PARCIAL")),"NO OK")</f>
        <v>NO OK</v>
      </c>
      <c r="Y39" s="239" t="str">
        <f>+IFERROR(IF(GRelLabor!N$92/GRelLabor!M$92=1,"OK",IF(GRelLabor!N$92=0,"NO OK","PARCIAL")),"NO OK")</f>
        <v>NO OK</v>
      </c>
      <c r="Z39" s="239" t="str">
        <f>+IFERROR(IF(MMenores!N$92/MMenores!M$92=1,"OK",IF(MMenores!N$92=0,"NO OK","PARCIAL")),"NO OK")</f>
        <v>NO OK</v>
      </c>
      <c r="AA39" s="239" t="str">
        <f>+IFERROR(IF(MXestionLabor!N$92/MXestionLabor!M$92=1,"OK",IF(MXestionLabor!N$92=0,"NO OK","PARCIAL")),"NO OK")</f>
        <v>NO OK</v>
      </c>
      <c r="AB39" s="239" t="str">
        <f>+IFERROR(IF(MAvogacPO!N$92/MAvogacPO!M$92=1,"OK",IF(MAvogacPO!N$92=0,"NO OK","PARCIAL")),"NO OK")</f>
        <v>NO OK</v>
      </c>
      <c r="AC39" s="239" t="str">
        <f>+IFERROR(IF(MAvogacVI!N$92/MAvogacVI!M$92=1,"OK",IF(MAvogacVI!N$92=0,"NO OK","PARCIAL")),"NO OK")</f>
        <v>NO OK</v>
      </c>
      <c r="BA39" s="220" t="e">
        <f>+(Centro!F$26/Centro!E$26+GDereito!F$92/GDereito!$E$92)/2</f>
        <v>#DIV/0!</v>
      </c>
      <c r="BB39" s="221" t="e">
        <f>+(Centro!F$26/Centro!E$26+GRelLabor!F$92/GRelLabor!E$92)/2</f>
        <v>#DIV/0!</v>
      </c>
      <c r="BC39" s="252" t="e">
        <f>+(Centro!F$26/Centro!E$26+MMenores!F$92/MMenores!E$92)/2</f>
        <v>#DIV/0!</v>
      </c>
      <c r="BD39" s="252" t="e">
        <f>+(Centro!F$26/Centro!E$26+MXestionLabor!F$92/MXestionLabor!E$92)/2</f>
        <v>#DIV/0!</v>
      </c>
      <c r="BE39" s="252" t="e">
        <f>+(Centro!F$26/Centro!E$26+MAvogacPO!F$92/MAvogacPO!E$92)/2</f>
        <v>#DIV/0!</v>
      </c>
      <c r="BF39" s="252" t="e">
        <f>+(Centro!F$26/Centro!E$26+MAvogacVI!F$92/MAvogacVI!E$92)/2</f>
        <v>#DIV/0!</v>
      </c>
      <c r="CA39" s="220" t="e">
        <f>+(Centro!J$26/Centro!I$26+GDereito!J$92/GDereito!$E$92)/2</f>
        <v>#DIV/0!</v>
      </c>
      <c r="CB39" s="221" t="e">
        <f>+(Centro!J$26/Centro!I$26+GRelLabor!J$92/GRelLabor!I$92)/2</f>
        <v>#DIV/0!</v>
      </c>
      <c r="CC39" s="252" t="e">
        <f>+(Centro!J$26/Centro!I$26+MMenores!J$92/MMenores!I$92)/2</f>
        <v>#DIV/0!</v>
      </c>
      <c r="CD39" s="252" t="e">
        <f>+(Centro!J$26/Centro!I$26+MXestionLabor!J$92/MXestionLabor!I$92)/2</f>
        <v>#DIV/0!</v>
      </c>
      <c r="CE39" s="252" t="e">
        <f>+(Centro!J$26/Centro!I$26+MAvogacPO!J$92/MAvogacPO!I$92)/2</f>
        <v>#DIV/0!</v>
      </c>
      <c r="CF39" s="252" t="e">
        <f>+(Centro!J$26/Centro!I$26+MAvogacVI!J$92/MAvogacVI!I$92)/2</f>
        <v>#DIV/0!</v>
      </c>
      <c r="CM39" s="252" t="e">
        <f>+(Centro!N$26/Centro!M$26+GDereito!N$92/GDereito!M$92)/2</f>
        <v>#DIV/0!</v>
      </c>
      <c r="CN39" s="252" t="e">
        <f>+(Centro!N$26/Centro!M$26+GRelLabor!N$92/GRelLabor!M$92)/2</f>
        <v>#DIV/0!</v>
      </c>
      <c r="CO39" s="252" t="e">
        <f>+(Centro!N$26/Centro!M$26+MMenores!N$92/MMenores!M$92)/2</f>
        <v>#DIV/0!</v>
      </c>
      <c r="CP39" s="252" t="e">
        <f>+(Centro!N$26/Centro!M$26+MXestionLabor!N$92/MXestionLabor!M$92)/2</f>
        <v>#DIV/0!</v>
      </c>
      <c r="CQ39" s="252" t="e">
        <f>+(Centro!N$26/Centro!M$26+MAvogacPO!N$92/MAvogacPO!M$92)/2</f>
        <v>#DIV/0!</v>
      </c>
      <c r="CR39" s="252" t="e">
        <f>+(Centro!N$26/Centro!M$26+MAvogacVI!N$92/MAvogacVI!M$92)/2</f>
        <v>#DIV/0!</v>
      </c>
    </row>
    <row r="40" spans="1:96" ht="24.9" customHeight="1" thickBot="1">
      <c r="A40" s="222"/>
      <c r="B40" s="223"/>
      <c r="C40" s="223"/>
      <c r="BA40" s="220"/>
      <c r="BB40" s="221"/>
      <c r="BC40" s="252"/>
      <c r="BD40" s="252"/>
    </row>
    <row r="41" spans="1:96" ht="24.9" customHeight="1">
      <c r="A41" s="222"/>
      <c r="B41" s="223"/>
      <c r="C41" s="223"/>
      <c r="BA41" s="21"/>
    </row>
  </sheetData>
  <sheetProtection algorithmName="SHA-512" hashValue="TOPGFC9FQGetZi3gexm1Lrdg4UFFDZs1v+pTvoLbaJW9NimkOPMI0SPbSTGyEAxf3MgbHzfFicLPRAduK2ehJg==" saltValue="adQYibNfpSYethyLWCTmOA==" spinCount="100000" sheet="1" objects="1" scenarios="1"/>
  <autoFilter ref="A5:C41"/>
  <mergeCells count="14">
    <mergeCell ref="A37:B37"/>
    <mergeCell ref="A2:C2"/>
    <mergeCell ref="A4:B4"/>
    <mergeCell ref="A1:C1"/>
    <mergeCell ref="A16:B16"/>
    <mergeCell ref="V1:W1"/>
    <mergeCell ref="V2:W2"/>
    <mergeCell ref="V4:AC4"/>
    <mergeCell ref="D4:K4"/>
    <mergeCell ref="M4:T4"/>
    <mergeCell ref="M1:N1"/>
    <mergeCell ref="M2:N2"/>
    <mergeCell ref="D1:E1"/>
    <mergeCell ref="D2:E2"/>
  </mergeCells>
  <conditionalFormatting sqref="G7:K16 G34:K35 I36:K36 I38:K38 G39:K39 G20:K28 G41:K41 P41:R41 T41 P34:R39 P7:R16 O39:R39 O9:R14 T7:T16 O18:R25 T18:T25 O25:T25 T28:T31 O28:R31 O33:R35 T33:T39">
    <cfRule type="cellIs" dxfId="950" priority="541" operator="equal">
      <formula>"OK"</formula>
    </cfRule>
    <cfRule type="cellIs" dxfId="949" priority="542" operator="equal">
      <formula>"PARCIAL"</formula>
    </cfRule>
    <cfRule type="cellIs" dxfId="948" priority="543" operator="equal">
      <formula>"NO OK"</formula>
    </cfRule>
  </conditionalFormatting>
  <conditionalFormatting sqref="G36">
    <cfRule type="cellIs" dxfId="947" priority="307" operator="equal">
      <formula>"OK"</formula>
    </cfRule>
    <cfRule type="cellIs" dxfId="946" priority="308" operator="equal">
      <formula>"PARCIAL"</formula>
    </cfRule>
    <cfRule type="cellIs" dxfId="945" priority="309" operator="equal">
      <formula>"NO OK"</formula>
    </cfRule>
  </conditionalFormatting>
  <conditionalFormatting sqref="G36">
    <cfRule type="cellIs" dxfId="944" priority="304" operator="equal">
      <formula>"OK"</formula>
    </cfRule>
    <cfRule type="cellIs" dxfId="943" priority="305" operator="equal">
      <formula>"PARCIAL"</formula>
    </cfRule>
    <cfRule type="cellIs" dxfId="942" priority="306" operator="equal">
      <formula>"NO OK"</formula>
    </cfRule>
  </conditionalFormatting>
  <conditionalFormatting sqref="H36">
    <cfRule type="cellIs" dxfId="941" priority="301" operator="equal">
      <formula>"OK"</formula>
    </cfRule>
    <cfRule type="cellIs" dxfId="940" priority="302" operator="equal">
      <formula>"PARCIAL"</formula>
    </cfRule>
    <cfRule type="cellIs" dxfId="939" priority="303" operator="equal">
      <formula>"NO OK"</formula>
    </cfRule>
  </conditionalFormatting>
  <conditionalFormatting sqref="H36">
    <cfRule type="cellIs" dxfId="938" priority="298" operator="equal">
      <formula>"OK"</formula>
    </cfRule>
    <cfRule type="cellIs" dxfId="937" priority="299" operator="equal">
      <formula>"PARCIAL"</formula>
    </cfRule>
    <cfRule type="cellIs" dxfId="936" priority="300" operator="equal">
      <formula>"NO OK"</formula>
    </cfRule>
  </conditionalFormatting>
  <conditionalFormatting sqref="G38">
    <cfRule type="cellIs" dxfId="935" priority="295" operator="equal">
      <formula>"OK"</formula>
    </cfRule>
    <cfRule type="cellIs" dxfId="934" priority="296" operator="equal">
      <formula>"PARCIAL"</formula>
    </cfRule>
    <cfRule type="cellIs" dxfId="933" priority="297" operator="equal">
      <formula>"NO OK"</formula>
    </cfRule>
  </conditionalFormatting>
  <conditionalFormatting sqref="G38">
    <cfRule type="cellIs" dxfId="932" priority="292" operator="equal">
      <formula>"OK"</formula>
    </cfRule>
    <cfRule type="cellIs" dxfId="931" priority="293" operator="equal">
      <formula>"PARCIAL"</formula>
    </cfRule>
    <cfRule type="cellIs" dxfId="930" priority="294" operator="equal">
      <formula>"NO OK"</formula>
    </cfRule>
  </conditionalFormatting>
  <conditionalFormatting sqref="H38">
    <cfRule type="cellIs" dxfId="929" priority="289" operator="equal">
      <formula>"OK"</formula>
    </cfRule>
    <cfRule type="cellIs" dxfId="928" priority="290" operator="equal">
      <formula>"PARCIAL"</formula>
    </cfRule>
    <cfRule type="cellIs" dxfId="927" priority="291" operator="equal">
      <formula>"NO OK"</formula>
    </cfRule>
  </conditionalFormatting>
  <conditionalFormatting sqref="H38">
    <cfRule type="cellIs" dxfId="926" priority="286" operator="equal">
      <formula>"OK"</formula>
    </cfRule>
    <cfRule type="cellIs" dxfId="925" priority="287" operator="equal">
      <formula>"PARCIAL"</formula>
    </cfRule>
    <cfRule type="cellIs" dxfId="924" priority="288" operator="equal">
      <formula>"NO OK"</formula>
    </cfRule>
  </conditionalFormatting>
  <conditionalFormatting sqref="I37:K37">
    <cfRule type="cellIs" dxfId="923" priority="271" operator="equal">
      <formula>"OK"</formula>
    </cfRule>
    <cfRule type="cellIs" dxfId="922" priority="272" operator="equal">
      <formula>"PARCIAL"</formula>
    </cfRule>
    <cfRule type="cellIs" dxfId="921" priority="273" operator="equal">
      <formula>"NO OK"</formula>
    </cfRule>
  </conditionalFormatting>
  <conditionalFormatting sqref="G37">
    <cfRule type="cellIs" dxfId="920" priority="265" operator="equal">
      <formula>"OK"</formula>
    </cfRule>
    <cfRule type="cellIs" dxfId="919" priority="266" operator="equal">
      <formula>"PARCIAL"</formula>
    </cfRule>
    <cfRule type="cellIs" dxfId="918" priority="267" operator="equal">
      <formula>"NO OK"</formula>
    </cfRule>
  </conditionalFormatting>
  <conditionalFormatting sqref="G37">
    <cfRule type="cellIs" dxfId="917" priority="262" operator="equal">
      <formula>"OK"</formula>
    </cfRule>
    <cfRule type="cellIs" dxfId="916" priority="263" operator="equal">
      <formula>"PARCIAL"</formula>
    </cfRule>
    <cfRule type="cellIs" dxfId="915" priority="264" operator="equal">
      <formula>"NO OK"</formula>
    </cfRule>
  </conditionalFormatting>
  <conditionalFormatting sqref="H37">
    <cfRule type="cellIs" dxfId="914" priority="259" operator="equal">
      <formula>"OK"</formula>
    </cfRule>
    <cfRule type="cellIs" dxfId="913" priority="260" operator="equal">
      <formula>"PARCIAL"</formula>
    </cfRule>
    <cfRule type="cellIs" dxfId="912" priority="261" operator="equal">
      <formula>"NO OK"</formula>
    </cfRule>
  </conditionalFormatting>
  <conditionalFormatting sqref="H37">
    <cfRule type="cellIs" dxfId="911" priority="256" operator="equal">
      <formula>"OK"</formula>
    </cfRule>
    <cfRule type="cellIs" dxfId="910" priority="257" operator="equal">
      <formula>"PARCIAL"</formula>
    </cfRule>
    <cfRule type="cellIs" dxfId="909" priority="258" operator="equal">
      <formula>"NO OK"</formula>
    </cfRule>
  </conditionalFormatting>
  <conditionalFormatting sqref="F18:K26 F39:K39 F7:K14 F28:K30">
    <cfRule type="cellIs" dxfId="908" priority="241" operator="equal">
      <formula>"OK"</formula>
    </cfRule>
    <cfRule type="cellIs" dxfId="907" priority="242" operator="equal">
      <formula>"PARCIAL"</formula>
    </cfRule>
    <cfRule type="cellIs" dxfId="906" priority="243" operator="equal">
      <formula>"NO OK"</formula>
    </cfRule>
  </conditionalFormatting>
  <conditionalFormatting sqref="E25">
    <cfRule type="cellIs" dxfId="905" priority="238" operator="equal">
      <formula>"OK"</formula>
    </cfRule>
    <cfRule type="cellIs" dxfId="904" priority="239" operator="equal">
      <formula>"PARCIAL"</formula>
    </cfRule>
    <cfRule type="cellIs" dxfId="903" priority="240" operator="equal">
      <formula>"NO OK"</formula>
    </cfRule>
  </conditionalFormatting>
  <conditionalFormatting sqref="E29">
    <cfRule type="cellIs" dxfId="902" priority="235" operator="equal">
      <formula>"OK"</formula>
    </cfRule>
    <cfRule type="cellIs" dxfId="901" priority="236" operator="equal">
      <formula>"PARCIAL"</formula>
    </cfRule>
    <cfRule type="cellIs" dxfId="900" priority="237" operator="equal">
      <formula>"NO OK"</formula>
    </cfRule>
  </conditionalFormatting>
  <conditionalFormatting sqref="F30:K30">
    <cfRule type="cellIs" dxfId="899" priority="232" operator="equal">
      <formula>"OK"</formula>
    </cfRule>
    <cfRule type="cellIs" dxfId="898" priority="233" operator="equal">
      <formula>"PARCIAL"</formula>
    </cfRule>
    <cfRule type="cellIs" dxfId="897" priority="234" operator="equal">
      <formula>"NO OK"</formula>
    </cfRule>
  </conditionalFormatting>
  <conditionalFormatting sqref="E39">
    <cfRule type="cellIs" dxfId="896" priority="229" operator="equal">
      <formula>"OK"</formula>
    </cfRule>
    <cfRule type="cellIs" dxfId="895" priority="230" operator="equal">
      <formula>"PARCIAL"</formula>
    </cfRule>
    <cfRule type="cellIs" dxfId="894" priority="231" operator="equal">
      <formula>"NO OK"</formula>
    </cfRule>
  </conditionalFormatting>
  <conditionalFormatting sqref="E27">
    <cfRule type="cellIs" dxfId="893" priority="223" operator="equal">
      <formula>"OK"</formula>
    </cfRule>
    <cfRule type="cellIs" dxfId="892" priority="224" operator="equal">
      <formula>"PARCIAL"</formula>
    </cfRule>
    <cfRule type="cellIs" dxfId="891" priority="225" operator="equal">
      <formula>"NO OK"</formula>
    </cfRule>
  </conditionalFormatting>
  <conditionalFormatting sqref="F27:K27">
    <cfRule type="cellIs" dxfId="890" priority="226" operator="equal">
      <formula>"OK"</formula>
    </cfRule>
    <cfRule type="cellIs" dxfId="889" priority="227" operator="equal">
      <formula>"PARCIAL"</formula>
    </cfRule>
    <cfRule type="cellIs" dxfId="888" priority="228" operator="equal">
      <formula>"NO OK"</formula>
    </cfRule>
  </conditionalFormatting>
  <conditionalFormatting sqref="F30:K30">
    <cfRule type="cellIs" dxfId="887" priority="220" operator="equal">
      <formula>"OK"</formula>
    </cfRule>
    <cfRule type="cellIs" dxfId="886" priority="221" operator="equal">
      <formula>"PARCIAL"</formula>
    </cfRule>
    <cfRule type="cellIs" dxfId="885" priority="222" operator="equal">
      <formula>"NO OK"</formula>
    </cfRule>
  </conditionalFormatting>
  <conditionalFormatting sqref="F33:K33">
    <cfRule type="cellIs" dxfId="884" priority="217" operator="equal">
      <formula>"OK"</formula>
    </cfRule>
    <cfRule type="cellIs" dxfId="883" priority="218" operator="equal">
      <formula>"PARCIAL"</formula>
    </cfRule>
    <cfRule type="cellIs" dxfId="882" priority="219" operator="equal">
      <formula>"NO OK"</formula>
    </cfRule>
  </conditionalFormatting>
  <conditionalFormatting sqref="F33:K33">
    <cfRule type="cellIs" dxfId="881" priority="214" operator="equal">
      <formula>"OK"</formula>
    </cfRule>
    <cfRule type="cellIs" dxfId="880" priority="215" operator="equal">
      <formula>"PARCIAL"</formula>
    </cfRule>
    <cfRule type="cellIs" dxfId="879" priority="216" operator="equal">
      <formula>"NO OK"</formula>
    </cfRule>
  </conditionalFormatting>
  <conditionalFormatting sqref="F33:K33">
    <cfRule type="cellIs" dxfId="878" priority="211" operator="equal">
      <formula>"OK"</formula>
    </cfRule>
    <cfRule type="cellIs" dxfId="877" priority="212" operator="equal">
      <formula>"PARCIAL"</formula>
    </cfRule>
    <cfRule type="cellIs" dxfId="876" priority="213" operator="equal">
      <formula>"NO OK"</formula>
    </cfRule>
  </conditionalFormatting>
  <conditionalFormatting sqref="F33:K33">
    <cfRule type="cellIs" dxfId="875" priority="208" operator="equal">
      <formula>"OK"</formula>
    </cfRule>
    <cfRule type="cellIs" dxfId="874" priority="209" operator="equal">
      <formula>"PARCIAL"</formula>
    </cfRule>
    <cfRule type="cellIs" dxfId="873" priority="210" operator="equal">
      <formula>"NO OK"</formula>
    </cfRule>
  </conditionalFormatting>
  <conditionalFormatting sqref="F34:K34">
    <cfRule type="cellIs" dxfId="872" priority="205" operator="equal">
      <formula>"OK"</formula>
    </cfRule>
    <cfRule type="cellIs" dxfId="871" priority="206" operator="equal">
      <formula>"PARCIAL"</formula>
    </cfRule>
    <cfRule type="cellIs" dxfId="870" priority="207" operator="equal">
      <formula>"NO OK"</formula>
    </cfRule>
  </conditionalFormatting>
  <conditionalFormatting sqref="F34:K34">
    <cfRule type="cellIs" dxfId="869" priority="202" operator="equal">
      <formula>"OK"</formula>
    </cfRule>
    <cfRule type="cellIs" dxfId="868" priority="203" operator="equal">
      <formula>"PARCIAL"</formula>
    </cfRule>
    <cfRule type="cellIs" dxfId="867" priority="204" operator="equal">
      <formula>"NO OK"</formula>
    </cfRule>
  </conditionalFormatting>
  <conditionalFormatting sqref="F34:K34">
    <cfRule type="cellIs" dxfId="866" priority="199" operator="equal">
      <formula>"OK"</formula>
    </cfRule>
    <cfRule type="cellIs" dxfId="865" priority="200" operator="equal">
      <formula>"PARCIAL"</formula>
    </cfRule>
    <cfRule type="cellIs" dxfId="864" priority="201" operator="equal">
      <formula>"NO OK"</formula>
    </cfRule>
  </conditionalFormatting>
  <conditionalFormatting sqref="F34:K34">
    <cfRule type="cellIs" dxfId="863" priority="196" operator="equal">
      <formula>"OK"</formula>
    </cfRule>
    <cfRule type="cellIs" dxfId="862" priority="197" operator="equal">
      <formula>"PARCIAL"</formula>
    </cfRule>
    <cfRule type="cellIs" dxfId="861" priority="198" operator="equal">
      <formula>"NO OK"</formula>
    </cfRule>
  </conditionalFormatting>
  <conditionalFormatting sqref="F35:K35">
    <cfRule type="cellIs" dxfId="860" priority="193" operator="equal">
      <formula>"OK"</formula>
    </cfRule>
    <cfRule type="cellIs" dxfId="859" priority="194" operator="equal">
      <formula>"PARCIAL"</formula>
    </cfRule>
    <cfRule type="cellIs" dxfId="858" priority="195" operator="equal">
      <formula>"NO OK"</formula>
    </cfRule>
  </conditionalFormatting>
  <conditionalFormatting sqref="F35:K35">
    <cfRule type="cellIs" dxfId="857" priority="190" operator="equal">
      <formula>"OK"</formula>
    </cfRule>
    <cfRule type="cellIs" dxfId="856" priority="191" operator="equal">
      <formula>"PARCIAL"</formula>
    </cfRule>
    <cfRule type="cellIs" dxfId="855" priority="192" operator="equal">
      <formula>"NO OK"</formula>
    </cfRule>
  </conditionalFormatting>
  <conditionalFormatting sqref="F35:K35">
    <cfRule type="cellIs" dxfId="854" priority="187" operator="equal">
      <formula>"OK"</formula>
    </cfRule>
    <cfRule type="cellIs" dxfId="853" priority="188" operator="equal">
      <formula>"PARCIAL"</formula>
    </cfRule>
    <cfRule type="cellIs" dxfId="852" priority="189" operator="equal">
      <formula>"NO OK"</formula>
    </cfRule>
  </conditionalFormatting>
  <conditionalFormatting sqref="F35:K35">
    <cfRule type="cellIs" dxfId="851" priority="184" operator="equal">
      <formula>"OK"</formula>
    </cfRule>
    <cfRule type="cellIs" dxfId="850" priority="185" operator="equal">
      <formula>"PARCIAL"</formula>
    </cfRule>
    <cfRule type="cellIs" dxfId="849" priority="186" operator="equal">
      <formula>"NO OK"</formula>
    </cfRule>
  </conditionalFormatting>
  <conditionalFormatting sqref="E26">
    <cfRule type="cellIs" dxfId="848" priority="163" operator="equal">
      <formula>"OK"</formula>
    </cfRule>
    <cfRule type="cellIs" dxfId="847" priority="164" operator="equal">
      <formula>"PARCIAL"</formula>
    </cfRule>
    <cfRule type="cellIs" dxfId="846" priority="165" operator="equal">
      <formula>"NO OK"</formula>
    </cfRule>
  </conditionalFormatting>
  <conditionalFormatting sqref="E32">
    <cfRule type="cellIs" dxfId="845" priority="181" operator="equal">
      <formula>"OK"</formula>
    </cfRule>
    <cfRule type="cellIs" dxfId="844" priority="182" operator="equal">
      <formula>"PARCIAL"</formula>
    </cfRule>
    <cfRule type="cellIs" dxfId="843" priority="183" operator="equal">
      <formula>"NO OK"</formula>
    </cfRule>
  </conditionalFormatting>
  <conditionalFormatting sqref="F32:K32">
    <cfRule type="cellIs" dxfId="842" priority="178" operator="equal">
      <formula>"OK"</formula>
    </cfRule>
    <cfRule type="cellIs" dxfId="841" priority="179" operator="equal">
      <formula>"PARCIAL"</formula>
    </cfRule>
    <cfRule type="cellIs" dxfId="840" priority="180" operator="equal">
      <formula>"NO OK"</formula>
    </cfRule>
  </conditionalFormatting>
  <conditionalFormatting sqref="F31:K31">
    <cfRule type="cellIs" dxfId="839" priority="175" operator="equal">
      <formula>"OK"</formula>
    </cfRule>
    <cfRule type="cellIs" dxfId="838" priority="176" operator="equal">
      <formula>"PARCIAL"</formula>
    </cfRule>
    <cfRule type="cellIs" dxfId="837" priority="177" operator="equal">
      <formula>"NO OK"</formula>
    </cfRule>
  </conditionalFormatting>
  <conditionalFormatting sqref="F31:K31">
    <cfRule type="cellIs" dxfId="836" priority="172" operator="equal">
      <formula>"OK"</formula>
    </cfRule>
    <cfRule type="cellIs" dxfId="835" priority="173" operator="equal">
      <formula>"PARCIAL"</formula>
    </cfRule>
    <cfRule type="cellIs" dxfId="834" priority="174" operator="equal">
      <formula>"NO OK"</formula>
    </cfRule>
  </conditionalFormatting>
  <conditionalFormatting sqref="F31:K31">
    <cfRule type="cellIs" dxfId="833" priority="169" operator="equal">
      <formula>"OK"</formula>
    </cfRule>
    <cfRule type="cellIs" dxfId="832" priority="170" operator="equal">
      <formula>"PARCIAL"</formula>
    </cfRule>
    <cfRule type="cellIs" dxfId="831" priority="171" operator="equal">
      <formula>"NO OK"</formula>
    </cfRule>
  </conditionalFormatting>
  <conditionalFormatting sqref="F31:K31">
    <cfRule type="cellIs" dxfId="830" priority="166" operator="equal">
      <formula>"OK"</formula>
    </cfRule>
    <cfRule type="cellIs" dxfId="829" priority="167" operator="equal">
      <formula>"PARCIAL"</formula>
    </cfRule>
    <cfRule type="cellIs" dxfId="828" priority="168" operator="equal">
      <formula>"NO OK"</formula>
    </cfRule>
  </conditionalFormatting>
  <conditionalFormatting sqref="O7:R8 T7:T8">
    <cfRule type="cellIs" dxfId="827" priority="160" operator="equal">
      <formula>"OK"</formula>
    </cfRule>
    <cfRule type="cellIs" dxfId="826" priority="161" operator="equal">
      <formula>"PARCIAL"</formula>
    </cfRule>
    <cfRule type="cellIs" dxfId="825" priority="162" operator="equal">
      <formula>"NO OK"</formula>
    </cfRule>
  </conditionalFormatting>
  <conditionalFormatting sqref="N25">
    <cfRule type="cellIs" dxfId="824" priority="157" operator="equal">
      <formula>"OK"</formula>
    </cfRule>
    <cfRule type="cellIs" dxfId="823" priority="158" operator="equal">
      <formula>"PARCIAL"</formula>
    </cfRule>
    <cfRule type="cellIs" dxfId="822" priority="159" operator="equal">
      <formula>"NO OK"</formula>
    </cfRule>
  </conditionalFormatting>
  <conditionalFormatting sqref="N29">
    <cfRule type="cellIs" dxfId="821" priority="154" operator="equal">
      <formula>"OK"</formula>
    </cfRule>
    <cfRule type="cellIs" dxfId="820" priority="155" operator="equal">
      <formula>"PARCIAL"</formula>
    </cfRule>
    <cfRule type="cellIs" dxfId="819" priority="156" operator="equal">
      <formula>"NO OK"</formula>
    </cfRule>
  </conditionalFormatting>
  <conditionalFormatting sqref="N39">
    <cfRule type="cellIs" dxfId="818" priority="148" operator="equal">
      <formula>"OK"</formula>
    </cfRule>
    <cfRule type="cellIs" dxfId="817" priority="149" operator="equal">
      <formula>"PARCIAL"</formula>
    </cfRule>
    <cfRule type="cellIs" dxfId="816" priority="150" operator="equal">
      <formula>"NO OK"</formula>
    </cfRule>
  </conditionalFormatting>
  <conditionalFormatting sqref="N27">
    <cfRule type="cellIs" dxfId="815" priority="142" operator="equal">
      <formula>"OK"</formula>
    </cfRule>
    <cfRule type="cellIs" dxfId="814" priority="143" operator="equal">
      <formula>"PARCIAL"</formula>
    </cfRule>
    <cfRule type="cellIs" dxfId="813" priority="144" operator="equal">
      <formula>"NO OK"</formula>
    </cfRule>
  </conditionalFormatting>
  <conditionalFormatting sqref="N26">
    <cfRule type="cellIs" dxfId="812" priority="82" operator="equal">
      <formula>"OK"</formula>
    </cfRule>
    <cfRule type="cellIs" dxfId="811" priority="83" operator="equal">
      <formula>"PARCIAL"</formula>
    </cfRule>
    <cfRule type="cellIs" dxfId="810" priority="84" operator="equal">
      <formula>"NO OK"</formula>
    </cfRule>
  </conditionalFormatting>
  <conditionalFormatting sqref="N32">
    <cfRule type="cellIs" dxfId="809" priority="100" operator="equal">
      <formula>"OK"</formula>
    </cfRule>
    <cfRule type="cellIs" dxfId="808" priority="101" operator="equal">
      <formula>"PARCIAL"</formula>
    </cfRule>
    <cfRule type="cellIs" dxfId="807" priority="102" operator="equal">
      <formula>"NO OK"</formula>
    </cfRule>
  </conditionalFormatting>
  <conditionalFormatting sqref="S41 S7:S16 S18:S25 S28:S31 S33:S39">
    <cfRule type="cellIs" dxfId="806" priority="79" operator="equal">
      <formula>"OK"</formula>
    </cfRule>
    <cfRule type="cellIs" dxfId="805" priority="80" operator="equal">
      <formula>"PARCIAL"</formula>
    </cfRule>
    <cfRule type="cellIs" dxfId="804" priority="81" operator="equal">
      <formula>"NO OK"</formula>
    </cfRule>
  </conditionalFormatting>
  <conditionalFormatting sqref="S7:S8">
    <cfRule type="cellIs" dxfId="803" priority="76" operator="equal">
      <formula>"OK"</formula>
    </cfRule>
    <cfRule type="cellIs" dxfId="802" priority="77" operator="equal">
      <formula>"PARCIAL"</formula>
    </cfRule>
    <cfRule type="cellIs" dxfId="801" priority="78" operator="equal">
      <formula>"NO OK"</formula>
    </cfRule>
  </conditionalFormatting>
  <conditionalFormatting sqref="O26:T26">
    <cfRule type="cellIs" dxfId="800" priority="73" operator="equal">
      <formula>"OK"</formula>
    </cfRule>
    <cfRule type="cellIs" dxfId="799" priority="74" operator="equal">
      <formula>"PARCIAL"</formula>
    </cfRule>
    <cfRule type="cellIs" dxfId="798" priority="75" operator="equal">
      <formula>"NO OK"</formula>
    </cfRule>
  </conditionalFormatting>
  <conditionalFormatting sqref="S26">
    <cfRule type="cellIs" dxfId="797" priority="70" operator="equal">
      <formula>"OK"</formula>
    </cfRule>
    <cfRule type="cellIs" dxfId="796" priority="71" operator="equal">
      <formula>"PARCIAL"</formula>
    </cfRule>
    <cfRule type="cellIs" dxfId="795" priority="72" operator="equal">
      <formula>"NO OK"</formula>
    </cfRule>
  </conditionalFormatting>
  <conditionalFormatting sqref="O27:T27">
    <cfRule type="cellIs" dxfId="794" priority="67" operator="equal">
      <formula>"OK"</formula>
    </cfRule>
    <cfRule type="cellIs" dxfId="793" priority="68" operator="equal">
      <formula>"PARCIAL"</formula>
    </cfRule>
    <cfRule type="cellIs" dxfId="792" priority="69" operator="equal">
      <formula>"NO OK"</formula>
    </cfRule>
  </conditionalFormatting>
  <conditionalFormatting sqref="S27">
    <cfRule type="cellIs" dxfId="791" priority="64" operator="equal">
      <formula>"OK"</formula>
    </cfRule>
    <cfRule type="cellIs" dxfId="790" priority="65" operator="equal">
      <formula>"PARCIAL"</formula>
    </cfRule>
    <cfRule type="cellIs" dxfId="789" priority="66" operator="equal">
      <formula>"NO OK"</formula>
    </cfRule>
  </conditionalFormatting>
  <conditionalFormatting sqref="O32:T32">
    <cfRule type="cellIs" dxfId="788" priority="61" operator="equal">
      <formula>"OK"</formula>
    </cfRule>
    <cfRule type="cellIs" dxfId="787" priority="62" operator="equal">
      <formula>"PARCIAL"</formula>
    </cfRule>
    <cfRule type="cellIs" dxfId="786" priority="63" operator="equal">
      <formula>"NO OK"</formula>
    </cfRule>
  </conditionalFormatting>
  <conditionalFormatting sqref="S32">
    <cfRule type="cellIs" dxfId="785" priority="58" operator="equal">
      <formula>"OK"</formula>
    </cfRule>
    <cfRule type="cellIs" dxfId="784" priority="59" operator="equal">
      <formula>"PARCIAL"</formula>
    </cfRule>
    <cfRule type="cellIs" dxfId="783" priority="60" operator="equal">
      <formula>"NO OK"</formula>
    </cfRule>
  </conditionalFormatting>
  <conditionalFormatting sqref="Y41:AA41 AC41 Y7:AA16 X39 X9:X14 AC7:AC16 X18:AA25 AC18:AC25 AC28:AC31 X28:AA31 Y33:AA39 X33:X35 AC33:AC39 X25:AC27">
    <cfRule type="cellIs" dxfId="782" priority="55" operator="equal">
      <formula>"OK"</formula>
    </cfRule>
    <cfRule type="cellIs" dxfId="781" priority="56" operator="equal">
      <formula>"PARCIAL"</formula>
    </cfRule>
    <cfRule type="cellIs" dxfId="780" priority="57" operator="equal">
      <formula>"NO OK"</formula>
    </cfRule>
  </conditionalFormatting>
  <conditionalFormatting sqref="X7:AA8 AC7:AC8">
    <cfRule type="cellIs" dxfId="779" priority="52" operator="equal">
      <formula>"OK"</formula>
    </cfRule>
    <cfRule type="cellIs" dxfId="778" priority="53" operator="equal">
      <formula>"PARCIAL"</formula>
    </cfRule>
    <cfRule type="cellIs" dxfId="777" priority="54" operator="equal">
      <formula>"NO OK"</formula>
    </cfRule>
  </conditionalFormatting>
  <conditionalFormatting sqref="W25">
    <cfRule type="cellIs" dxfId="776" priority="49" operator="equal">
      <formula>"OK"</formula>
    </cfRule>
    <cfRule type="cellIs" dxfId="775" priority="50" operator="equal">
      <formula>"PARCIAL"</formula>
    </cfRule>
    <cfRule type="cellIs" dxfId="774" priority="51" operator="equal">
      <formula>"NO OK"</formula>
    </cfRule>
  </conditionalFormatting>
  <conditionalFormatting sqref="W29">
    <cfRule type="cellIs" dxfId="773" priority="46" operator="equal">
      <formula>"OK"</formula>
    </cfRule>
    <cfRule type="cellIs" dxfId="772" priority="47" operator="equal">
      <formula>"PARCIAL"</formula>
    </cfRule>
    <cfRule type="cellIs" dxfId="771" priority="48" operator="equal">
      <formula>"NO OK"</formula>
    </cfRule>
  </conditionalFormatting>
  <conditionalFormatting sqref="W39">
    <cfRule type="cellIs" dxfId="770" priority="43" operator="equal">
      <formula>"OK"</formula>
    </cfRule>
    <cfRule type="cellIs" dxfId="769" priority="44" operator="equal">
      <formula>"PARCIAL"</formula>
    </cfRule>
    <cfRule type="cellIs" dxfId="768" priority="45" operator="equal">
      <formula>"NO OK"</formula>
    </cfRule>
  </conditionalFormatting>
  <conditionalFormatting sqref="W27">
    <cfRule type="cellIs" dxfId="767" priority="40" operator="equal">
      <formula>"OK"</formula>
    </cfRule>
    <cfRule type="cellIs" dxfId="766" priority="41" operator="equal">
      <formula>"PARCIAL"</formula>
    </cfRule>
    <cfRule type="cellIs" dxfId="765" priority="42" operator="equal">
      <formula>"NO OK"</formula>
    </cfRule>
  </conditionalFormatting>
  <conditionalFormatting sqref="W26">
    <cfRule type="cellIs" dxfId="764" priority="34" operator="equal">
      <formula>"OK"</formula>
    </cfRule>
    <cfRule type="cellIs" dxfId="763" priority="35" operator="equal">
      <formula>"PARCIAL"</formula>
    </cfRule>
    <cfRule type="cellIs" dxfId="762" priority="36" operator="equal">
      <formula>"NO OK"</formula>
    </cfRule>
  </conditionalFormatting>
  <conditionalFormatting sqref="W32">
    <cfRule type="cellIs" dxfId="761" priority="37" operator="equal">
      <formula>"OK"</formula>
    </cfRule>
    <cfRule type="cellIs" dxfId="760" priority="38" operator="equal">
      <formula>"PARCIAL"</formula>
    </cfRule>
    <cfRule type="cellIs" dxfId="759" priority="39" operator="equal">
      <formula>"NO OK"</formula>
    </cfRule>
  </conditionalFormatting>
  <conditionalFormatting sqref="AB41 AB7:AB16 AB18:AB25 AB28:AB31 AB33:AB39">
    <cfRule type="cellIs" dxfId="758" priority="31" operator="equal">
      <formula>"OK"</formula>
    </cfRule>
    <cfRule type="cellIs" dxfId="757" priority="32" operator="equal">
      <formula>"PARCIAL"</formula>
    </cfRule>
    <cfRule type="cellIs" dxfId="756" priority="33" operator="equal">
      <formula>"NO OK"</formula>
    </cfRule>
  </conditionalFormatting>
  <conditionalFormatting sqref="AB7:AB8">
    <cfRule type="cellIs" dxfId="755" priority="28" operator="equal">
      <formula>"OK"</formula>
    </cfRule>
    <cfRule type="cellIs" dxfId="754" priority="29" operator="equal">
      <formula>"PARCIAL"</formula>
    </cfRule>
    <cfRule type="cellIs" dxfId="753" priority="30" operator="equal">
      <formula>"NO OK"</formula>
    </cfRule>
  </conditionalFormatting>
  <conditionalFormatting sqref="X25:AC27">
    <cfRule type="cellIs" dxfId="752" priority="25" operator="equal">
      <formula>"OK"</formula>
    </cfRule>
    <cfRule type="cellIs" dxfId="751" priority="26" operator="equal">
      <formula>"PARCIAL"</formula>
    </cfRule>
    <cfRule type="cellIs" dxfId="750" priority="27" operator="equal">
      <formula>"NO OK"</formula>
    </cfRule>
  </conditionalFormatting>
  <conditionalFormatting sqref="AB26">
    <cfRule type="cellIs" dxfId="749" priority="22" operator="equal">
      <formula>"OK"</formula>
    </cfRule>
    <cfRule type="cellIs" dxfId="748" priority="23" operator="equal">
      <formula>"PARCIAL"</formula>
    </cfRule>
    <cfRule type="cellIs" dxfId="747" priority="24" operator="equal">
      <formula>"NO OK"</formula>
    </cfRule>
  </conditionalFormatting>
  <conditionalFormatting sqref="X27:AC27">
    <cfRule type="cellIs" dxfId="746" priority="19" operator="equal">
      <formula>"OK"</formula>
    </cfRule>
    <cfRule type="cellIs" dxfId="745" priority="20" operator="equal">
      <formula>"PARCIAL"</formula>
    </cfRule>
    <cfRule type="cellIs" dxfId="744" priority="21" operator="equal">
      <formula>"NO OK"</formula>
    </cfRule>
  </conditionalFormatting>
  <conditionalFormatting sqref="AB27">
    <cfRule type="cellIs" dxfId="743" priority="16" operator="equal">
      <formula>"OK"</formula>
    </cfRule>
    <cfRule type="cellIs" dxfId="742" priority="17" operator="equal">
      <formula>"PARCIAL"</formula>
    </cfRule>
    <cfRule type="cellIs" dxfId="741" priority="18" operator="equal">
      <formula>"NO OK"</formula>
    </cfRule>
  </conditionalFormatting>
  <conditionalFormatting sqref="AB32">
    <cfRule type="cellIs" dxfId="740" priority="4" operator="equal">
      <formula>"OK"</formula>
    </cfRule>
    <cfRule type="cellIs" dxfId="739" priority="5" operator="equal">
      <formula>"PARCIAL"</formula>
    </cfRule>
    <cfRule type="cellIs" dxfId="738" priority="6" operator="equal">
      <formula>"NO OK"</formula>
    </cfRule>
  </conditionalFormatting>
  <conditionalFormatting sqref="X32:AC32">
    <cfRule type="cellIs" dxfId="737" priority="1" operator="equal">
      <formula>"OK"</formula>
    </cfRule>
    <cfRule type="cellIs" dxfId="736" priority="2" operator="equal">
      <formula>"PARCIAL"</formula>
    </cfRule>
    <cfRule type="cellIs" dxfId="735" priority="3" operator="equal">
      <formula>"NO OK"</formula>
    </cfRule>
  </conditionalFormatting>
  <conditionalFormatting sqref="X32:AC32">
    <cfRule type="cellIs" dxfId="734" priority="7" operator="equal">
      <formula>"OK"</formula>
    </cfRule>
    <cfRule type="cellIs" dxfId="733" priority="8" operator="equal">
      <formula>"PARCIAL"</formula>
    </cfRule>
    <cfRule type="cellIs" dxfId="732" priority="9" operator="equal">
      <formula>"NO OK"</formula>
    </cfRule>
  </conditionalFormatting>
  <pageMargins left="0.70866141732283505" right="0.70866141732283505" top="0.74803149606299202" bottom="0.74803149606299202" header="0.31496062992126" footer="0.31496062992126"/>
  <pageSetup paperSize="9" scale="51" fitToHeight="2"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L75"/>
  <sheetViews>
    <sheetView zoomScaleNormal="100" workbookViewId="0">
      <pane ySplit="7" topLeftCell="A39" activePane="bottomLeft" state="frozen"/>
      <selection pane="bottomLeft" activeCell="F19" sqref="F19"/>
    </sheetView>
  </sheetViews>
  <sheetFormatPr baseColWidth="10" defaultColWidth="11.44140625" defaultRowHeight="15.6"/>
  <cols>
    <col min="1" max="1" width="3.5546875" style="2" customWidth="1"/>
    <col min="2" max="3" width="5.6640625" style="2" customWidth="1"/>
    <col min="4" max="4" width="5.6640625" style="189" customWidth="1"/>
    <col min="5" max="5" width="5.6640625" style="144" bestFit="1" customWidth="1"/>
    <col min="6" max="6" width="64" style="3" customWidth="1"/>
    <col min="7" max="7" width="59" style="3" customWidth="1"/>
    <col min="8" max="8" width="16" style="73" bestFit="1" customWidth="1"/>
    <col min="9" max="9" width="1.44140625" style="73" customWidth="1"/>
    <col min="10" max="10" width="13.6640625" style="2" customWidth="1"/>
    <col min="11" max="11" width="1.6640625" style="2" customWidth="1"/>
    <col min="12" max="12" width="12.44140625" style="2" bestFit="1" customWidth="1"/>
    <col min="13" max="16384" width="11.44140625" style="2"/>
  </cols>
  <sheetData>
    <row r="1" spans="1:12" ht="10.5" customHeight="1" thickBot="1"/>
    <row r="2" spans="1:12" s="1" customFormat="1" ht="29.25" customHeight="1" thickBot="1">
      <c r="A2" s="571" t="s">
        <v>182</v>
      </c>
      <c r="B2" s="572"/>
      <c r="C2" s="572"/>
      <c r="D2" s="572"/>
      <c r="E2" s="572"/>
      <c r="F2" s="572"/>
      <c r="G2" s="572"/>
      <c r="H2" s="573"/>
      <c r="I2" s="65"/>
    </row>
    <row r="3" spans="1:12" ht="11.25" customHeight="1">
      <c r="A3" s="570"/>
      <c r="B3" s="570"/>
      <c r="C3" s="63"/>
      <c r="D3" s="24"/>
      <c r="E3" s="64"/>
      <c r="F3" s="70"/>
      <c r="G3" s="70"/>
      <c r="H3" s="97"/>
      <c r="I3" s="97"/>
    </row>
    <row r="4" spans="1:12" ht="11.25" customHeight="1" thickBot="1">
      <c r="A4" s="70"/>
      <c r="B4" s="70"/>
      <c r="C4" s="63"/>
      <c r="D4" s="24"/>
      <c r="E4" s="64"/>
      <c r="F4" s="70"/>
      <c r="G4" s="70"/>
      <c r="H4" s="97"/>
      <c r="I4" s="97"/>
    </row>
    <row r="5" spans="1:12" ht="18.600000000000001" thickBot="1">
      <c r="A5" s="70"/>
      <c r="B5" s="70"/>
      <c r="C5" s="63"/>
      <c r="D5" s="24"/>
      <c r="E5" s="64"/>
      <c r="F5" s="70"/>
      <c r="G5" s="70"/>
      <c r="H5" s="574" t="s">
        <v>277</v>
      </c>
      <c r="I5" s="575"/>
      <c r="J5" s="575"/>
      <c r="K5" s="575"/>
      <c r="L5" s="576"/>
    </row>
    <row r="6" spans="1:12" ht="36.75" customHeight="1">
      <c r="A6" s="81"/>
      <c r="B6" s="5"/>
      <c r="C6" s="4"/>
      <c r="D6" s="51"/>
      <c r="E6" s="5" t="str">
        <f>+Resumo!A5</f>
        <v>Cod</v>
      </c>
      <c r="F6" s="5" t="str">
        <f>+Resumo!B5</f>
        <v>Denominación Indicador</v>
      </c>
      <c r="G6" s="5" t="str">
        <f>+Resumo!C5</f>
        <v>Denominación</v>
      </c>
      <c r="H6" s="309" t="str">
        <f>+Centro!E4</f>
        <v>Curso 23-24</v>
      </c>
      <c r="I6" s="70">
        <f>+Centro!F4</f>
        <v>0</v>
      </c>
      <c r="J6" s="309" t="str">
        <f>+Centro!I4</f>
        <v>Curso 24-25</v>
      </c>
      <c r="L6" s="309" t="str">
        <f>+Centro!M4</f>
        <v>Curso 25-26</v>
      </c>
    </row>
    <row r="7" spans="1:12" s="79" customFormat="1" ht="38.25" customHeight="1" thickBot="1">
      <c r="A7" s="145" t="s">
        <v>142</v>
      </c>
      <c r="B7" s="146"/>
      <c r="C7" s="146"/>
      <c r="D7" s="146"/>
      <c r="E7" s="146"/>
      <c r="F7" s="146"/>
      <c r="G7" s="146"/>
      <c r="H7" s="310">
        <f>+AVERAGE(H8,H22,H50)</f>
        <v>0.29463937621832353</v>
      </c>
      <c r="I7" s="311"/>
      <c r="J7" s="310">
        <f>+AVERAGE(J8,J22,J50)</f>
        <v>0</v>
      </c>
      <c r="L7" s="310">
        <f>+AVERAGE(L8,L22,L50)</f>
        <v>0</v>
      </c>
    </row>
    <row r="8" spans="1:12" s="45" customFormat="1" ht="24.9" customHeight="1" thickBot="1">
      <c r="A8" s="147"/>
      <c r="B8" s="46" t="s">
        <v>35</v>
      </c>
      <c r="C8" s="47"/>
      <c r="D8" s="52"/>
      <c r="E8" s="88"/>
      <c r="F8" s="47"/>
      <c r="G8" s="47"/>
      <c r="H8" s="312">
        <f>+AVERAGE(H9,H17)</f>
        <v>0.30405701754385961</v>
      </c>
      <c r="I8" s="313"/>
      <c r="J8" s="312">
        <f>+AVERAGE(J9,J17)</f>
        <v>0</v>
      </c>
      <c r="K8" s="147"/>
      <c r="L8" s="312">
        <f>+AVERAGE(L9,L17)</f>
        <v>0</v>
      </c>
    </row>
    <row r="9" spans="1:12" ht="24.9" customHeight="1">
      <c r="B9" s="80"/>
      <c r="C9" s="77" t="s">
        <v>36</v>
      </c>
      <c r="D9" s="78"/>
      <c r="E9" s="83"/>
      <c r="F9" s="78"/>
      <c r="G9" s="78"/>
      <c r="H9" s="314">
        <f>+AVERAGE(H10,H12)</f>
        <v>0.21228070175438593</v>
      </c>
      <c r="I9" s="315"/>
      <c r="J9" s="314">
        <f>+AVERAGE(J10,J12)</f>
        <v>0</v>
      </c>
      <c r="L9" s="314">
        <f>+AVERAGE(L10,L12)</f>
        <v>0</v>
      </c>
    </row>
    <row r="10" spans="1:12" ht="24.9" customHeight="1">
      <c r="B10" s="6"/>
      <c r="C10" s="7"/>
      <c r="D10" s="190" t="s">
        <v>37</v>
      </c>
      <c r="E10" s="148"/>
      <c r="F10" s="74"/>
      <c r="G10" s="74"/>
      <c r="H10" s="316">
        <f>+H11</f>
        <v>0</v>
      </c>
      <c r="I10" s="317"/>
      <c r="J10" s="316">
        <f>+J11</f>
        <v>0</v>
      </c>
      <c r="L10" s="316">
        <f>+L11</f>
        <v>0</v>
      </c>
    </row>
    <row r="11" spans="1:12" ht="24.9" customHeight="1">
      <c r="B11" s="6"/>
      <c r="C11" s="7"/>
      <c r="D11" s="191"/>
      <c r="E11" s="149" t="str">
        <f>+Resumo!A39</f>
        <v>I50</v>
      </c>
      <c r="F11" s="71" t="str">
        <f>+Resumo!B39</f>
        <v xml:space="preserve"> Indicadores do programa estratexico do centro</v>
      </c>
      <c r="G11" s="72" t="str">
        <f>+Resumo!C39</f>
        <v>DE-01: Programación e desenvolvemento estratéxico</v>
      </c>
      <c r="H11" s="318">
        <f>+Resumo!D39</f>
        <v>0</v>
      </c>
      <c r="I11" s="319"/>
      <c r="J11" s="318">
        <f>+Resumo!M39</f>
        <v>0</v>
      </c>
      <c r="L11" s="318">
        <f>+Resumo!V39</f>
        <v>0</v>
      </c>
    </row>
    <row r="12" spans="1:12" ht="24.9" customHeight="1">
      <c r="B12" s="6"/>
      <c r="C12" s="7"/>
      <c r="D12" s="190" t="s">
        <v>38</v>
      </c>
      <c r="E12" s="148"/>
      <c r="F12" s="74"/>
      <c r="G12" s="74"/>
      <c r="H12" s="316">
        <f>+AVERAGE(H13:H16)</f>
        <v>0.42456140350877186</v>
      </c>
      <c r="I12" s="317"/>
      <c r="J12" s="316">
        <f>+AVERAGE(J13:J16)</f>
        <v>0</v>
      </c>
      <c r="L12" s="316">
        <f>+AVERAGE(L13:L16)</f>
        <v>0</v>
      </c>
    </row>
    <row r="13" spans="1:12" ht="24.9" customHeight="1">
      <c r="B13" s="6"/>
      <c r="C13" s="7"/>
      <c r="D13" s="192"/>
      <c r="E13" s="144" t="str">
        <f>+Resumo!A9</f>
        <v>I4</v>
      </c>
      <c r="F13" s="9" t="str">
        <f>+Resumo!B9</f>
        <v>Resultados dos indicadores do SGC</v>
      </c>
      <c r="G13" s="9" t="str">
        <f>+Resumo!C9</f>
        <v>DE-02  Seguimento e Medición;  Este indicador mostra os resultados do conxunto dos indicadores do cadro de mando</v>
      </c>
      <c r="H13" s="320">
        <f>+Resumo!D9</f>
        <v>0.69824561403508767</v>
      </c>
      <c r="I13" s="319"/>
      <c r="J13" s="320">
        <f>+Resumo!M9</f>
        <v>0</v>
      </c>
      <c r="L13" s="320">
        <f>+Resumo!V9</f>
        <v>0</v>
      </c>
    </row>
    <row r="14" spans="1:12" ht="24.9" customHeight="1">
      <c r="B14" s="6"/>
      <c r="C14" s="7"/>
      <c r="D14" s="192"/>
      <c r="E14" s="144" t="str">
        <f>+Resumo!A13</f>
        <v>I10</v>
      </c>
      <c r="F14" s="9" t="str">
        <f>+Resumo!B13</f>
        <v>Indicadores de resultados</v>
      </c>
      <c r="G14" s="9" t="str">
        <f>+Resumo!C13</f>
        <v>DE-02  Seguimento e Medición; 
DE-03 Revisión do sistema pola dirección</v>
      </c>
      <c r="H14" s="320">
        <f>+Resumo!D13</f>
        <v>0.66666666666666663</v>
      </c>
      <c r="I14" s="319"/>
      <c r="J14" s="320">
        <f>+Resumo!M13</f>
        <v>0</v>
      </c>
      <c r="L14" s="320">
        <f>+Resumo!V13</f>
        <v>0</v>
      </c>
    </row>
    <row r="15" spans="1:12" ht="24.9" customHeight="1">
      <c r="B15" s="6"/>
      <c r="C15" s="7"/>
      <c r="D15" s="192"/>
      <c r="E15" s="84" t="str">
        <f>+Resumo!A19</f>
        <v>I21</v>
      </c>
      <c r="F15" s="29" t="str">
        <f>+Resumo!B19</f>
        <v>Taxa de abandono  (Egreso)</v>
      </c>
      <c r="G15" s="8" t="str">
        <f>+Resumo!C19</f>
        <v>DE-02  Seguimento e Medición; 
DE-03 Revisión do sistema pola dirección</v>
      </c>
      <c r="H15" s="320">
        <f>+Resumo!D19</f>
        <v>0.33333333333333331</v>
      </c>
      <c r="I15" s="319"/>
      <c r="J15" s="320">
        <f>+Resumo!M19</f>
        <v>0</v>
      </c>
      <c r="L15" s="320">
        <f>+Resumo!V19</f>
        <v>0</v>
      </c>
    </row>
    <row r="16" spans="1:12" ht="24.9" customHeight="1">
      <c r="B16" s="6"/>
      <c r="C16" s="15"/>
      <c r="D16" s="191"/>
      <c r="E16" s="85" t="str">
        <f>+Resumo!A20</f>
        <v>I22</v>
      </c>
      <c r="F16" s="29" t="str">
        <f>+Resumo!B20</f>
        <v>Taxa de cambio de estudo</v>
      </c>
      <c r="G16" s="8" t="str">
        <f>+Resumo!C20</f>
        <v>DE-02  Seguimento e Medición; 
DE-03 Revisión do sistema pola dirección</v>
      </c>
      <c r="H16" s="318">
        <f>+Resumo!D20</f>
        <v>0</v>
      </c>
      <c r="I16" s="319"/>
      <c r="J16" s="318">
        <f>+Resumo!M20</f>
        <v>0</v>
      </c>
      <c r="L16" s="318">
        <f>+Resumo!V20</f>
        <v>0</v>
      </c>
    </row>
    <row r="17" spans="2:12" ht="24.9" customHeight="1">
      <c r="B17" s="6"/>
      <c r="C17" s="75" t="s">
        <v>42</v>
      </c>
      <c r="D17" s="76"/>
      <c r="E17" s="86"/>
      <c r="F17" s="76"/>
      <c r="G17" s="76"/>
      <c r="H17" s="321">
        <f>+AVERAGE(H18,H20)</f>
        <v>0.39583333333333331</v>
      </c>
      <c r="I17" s="315"/>
      <c r="J17" s="321">
        <f>+AVERAGE(J18,J20)</f>
        <v>0</v>
      </c>
      <c r="L17" s="321">
        <f>+AVERAGE(L18,L20)</f>
        <v>0</v>
      </c>
    </row>
    <row r="18" spans="2:12" ht="24.9" customHeight="1">
      <c r="B18" s="6"/>
      <c r="C18" s="7"/>
      <c r="D18" s="190" t="s">
        <v>43</v>
      </c>
      <c r="E18" s="148"/>
      <c r="F18" s="74"/>
      <c r="G18" s="74"/>
      <c r="H18" s="316">
        <f>+H19</f>
        <v>0</v>
      </c>
      <c r="I18" s="317"/>
      <c r="J18" s="316">
        <f>+J19</f>
        <v>0</v>
      </c>
      <c r="L18" s="316">
        <f>+L19</f>
        <v>0</v>
      </c>
    </row>
    <row r="19" spans="2:12" ht="24.9" customHeight="1">
      <c r="B19" s="6"/>
      <c r="C19" s="7"/>
      <c r="D19" s="191"/>
      <c r="E19" s="149" t="str">
        <f>+Resumo!A25</f>
        <v>I27</v>
      </c>
      <c r="F19" s="8" t="str">
        <f>+Resumo!B25</f>
        <v xml:space="preserve">Nº Queixas recibidas </v>
      </c>
      <c r="G19" s="8" t="str">
        <f>+Resumo!C25</f>
        <v>MC-02: Xestión das queixas, suxestións e parabéns</v>
      </c>
      <c r="H19" s="320">
        <f>+Resumo!D25</f>
        <v>0</v>
      </c>
      <c r="I19" s="319"/>
      <c r="J19" s="320">
        <f>+Resumo!M25</f>
        <v>0</v>
      </c>
      <c r="L19" s="320">
        <f>+Resumo!V25</f>
        <v>0</v>
      </c>
    </row>
    <row r="20" spans="2:12" ht="24.9" customHeight="1">
      <c r="B20" s="6"/>
      <c r="C20" s="7"/>
      <c r="D20" s="190" t="s">
        <v>44</v>
      </c>
      <c r="E20" s="148"/>
      <c r="F20" s="74"/>
      <c r="G20" s="74"/>
      <c r="H20" s="316">
        <f>+H21</f>
        <v>0.79166666666666663</v>
      </c>
      <c r="I20" s="317"/>
      <c r="J20" s="316">
        <f>+J21</f>
        <v>0</v>
      </c>
      <c r="L20" s="316">
        <f>+L21</f>
        <v>0</v>
      </c>
    </row>
    <row r="21" spans="2:12" ht="24.9" customHeight="1" thickBot="1">
      <c r="B21" s="11"/>
      <c r="C21" s="12"/>
      <c r="D21" s="193"/>
      <c r="E21" s="87" t="str">
        <f>+Resumo!A18</f>
        <v>I20</v>
      </c>
      <c r="F21" s="17" t="str">
        <f>+Resumo!B18</f>
        <v>Índice das enquisas de satisfacción coas titulacións</v>
      </c>
      <c r="G21" s="17" t="str">
        <f>+Resumo!C18</f>
        <v>MC-05 Medición satisfacción</v>
      </c>
      <c r="H21" s="322">
        <f>+Resumo!D18</f>
        <v>0.79166666666666663</v>
      </c>
      <c r="I21" s="319"/>
      <c r="J21" s="322">
        <f>+Resumo!M18</f>
        <v>0</v>
      </c>
      <c r="L21" s="322">
        <f>+Resumo!V18</f>
        <v>0</v>
      </c>
    </row>
    <row r="22" spans="2:12" ht="24.9" customHeight="1" thickBot="1">
      <c r="B22" s="46" t="s">
        <v>45</v>
      </c>
      <c r="C22" s="47"/>
      <c r="D22" s="52"/>
      <c r="E22" s="88"/>
      <c r="F22" s="47"/>
      <c r="G22" s="47"/>
      <c r="H22" s="312">
        <f>+AVERAGE(H30,H23,H43,H46)</f>
        <v>0.16319444444444442</v>
      </c>
      <c r="I22" s="313"/>
      <c r="J22" s="312">
        <f>+AVERAGE(J30,J23,J43,J46)</f>
        <v>0</v>
      </c>
      <c r="L22" s="312">
        <f>+AVERAGE(L30,L23,L43,L46)</f>
        <v>0</v>
      </c>
    </row>
    <row r="23" spans="2:12" ht="24.9" customHeight="1">
      <c r="B23" s="13"/>
      <c r="C23" s="77" t="s">
        <v>46</v>
      </c>
      <c r="D23" s="78"/>
      <c r="E23" s="83"/>
      <c r="F23" s="78"/>
      <c r="G23" s="78"/>
      <c r="H23" s="314">
        <f>+AVERAGE(H24,H26)</f>
        <v>0</v>
      </c>
      <c r="I23" s="315"/>
      <c r="J23" s="314">
        <f>+AVERAGE(J24,J26)</f>
        <v>0</v>
      </c>
      <c r="L23" s="314">
        <f>+AVERAGE(L24,L26)</f>
        <v>0</v>
      </c>
    </row>
    <row r="24" spans="2:12" ht="24.9" customHeight="1">
      <c r="B24" s="14"/>
      <c r="C24" s="7"/>
      <c r="D24" s="190" t="s">
        <v>47</v>
      </c>
      <c r="E24" s="148"/>
      <c r="F24" s="74"/>
      <c r="G24" s="74"/>
      <c r="H24" s="316">
        <f>+H25</f>
        <v>0</v>
      </c>
      <c r="I24" s="317"/>
      <c r="J24" s="316">
        <f>+J25</f>
        <v>0</v>
      </c>
      <c r="L24" s="316">
        <f>+L25</f>
        <v>0</v>
      </c>
    </row>
    <row r="25" spans="2:12" ht="24.9" customHeight="1">
      <c r="B25" s="14"/>
      <c r="C25" s="7"/>
      <c r="D25" s="191"/>
      <c r="E25" s="84" t="str">
        <f>+Resumo!A26</f>
        <v>I28</v>
      </c>
      <c r="F25" s="8" t="str">
        <f>+Resumo!B26</f>
        <v>% de Titulacións que renovaron a súa acreditación</v>
      </c>
      <c r="G25" s="8" t="str">
        <f>+Resumo!C26</f>
        <v>DO-0101: Deseño, verificación, modificación e acreditación das titulacións oficiais</v>
      </c>
      <c r="H25" s="323">
        <f>+Resumo!D26</f>
        <v>0</v>
      </c>
      <c r="I25" s="324"/>
      <c r="J25" s="323">
        <f>+Resumo!M26</f>
        <v>0</v>
      </c>
      <c r="L25" s="323">
        <f>+Resumo!V26</f>
        <v>0</v>
      </c>
    </row>
    <row r="26" spans="2:12" ht="24.9" customHeight="1">
      <c r="B26" s="14"/>
      <c r="C26" s="7"/>
      <c r="D26" s="190" t="s">
        <v>48</v>
      </c>
      <c r="E26" s="148"/>
      <c r="F26" s="74"/>
      <c r="G26" s="74"/>
      <c r="H26" s="316">
        <f>+H27</f>
        <v>0</v>
      </c>
      <c r="I26" s="317"/>
      <c r="J26" s="316">
        <f>+J27</f>
        <v>0</v>
      </c>
      <c r="L26" s="316">
        <f>+L27</f>
        <v>0</v>
      </c>
    </row>
    <row r="27" spans="2:12" ht="24.9" customHeight="1">
      <c r="B27" s="14"/>
      <c r="C27" s="7"/>
      <c r="D27" s="192"/>
      <c r="E27" s="84" t="str">
        <f>+Resumo!A27</f>
        <v>I30</v>
      </c>
      <c r="F27" s="10" t="str">
        <f>+Resumo!B27</f>
        <v>% Titulacións con avaliación favorable en Seguimento</v>
      </c>
      <c r="G27" s="10" t="str">
        <f>+Resumo!C27</f>
        <v>DO-0102: Seguimento e mellora das titulacións</v>
      </c>
      <c r="H27" s="320">
        <f>+Resumo!D27</f>
        <v>0</v>
      </c>
      <c r="I27" s="319"/>
      <c r="J27" s="320">
        <f>+Resumo!M27</f>
        <v>0</v>
      </c>
      <c r="L27" s="320">
        <f>+Resumo!V27</f>
        <v>0</v>
      </c>
    </row>
    <row r="28" spans="2:12" ht="24.9" customHeight="1">
      <c r="B28" s="14"/>
      <c r="C28" s="7"/>
      <c r="D28" s="190" t="s">
        <v>49</v>
      </c>
      <c r="E28" s="148"/>
      <c r="F28" s="74"/>
      <c r="G28" s="74"/>
      <c r="H28" s="316" t="s">
        <v>166</v>
      </c>
      <c r="I28" s="317"/>
      <c r="J28" s="316" t="s">
        <v>166</v>
      </c>
      <c r="L28" s="316" t="s">
        <v>166</v>
      </c>
    </row>
    <row r="29" spans="2:12" ht="24.9" customHeight="1">
      <c r="B29" s="14"/>
      <c r="C29" s="7"/>
      <c r="D29" s="191"/>
      <c r="E29" s="85" t="s">
        <v>103</v>
      </c>
      <c r="F29" s="8" t="s">
        <v>307</v>
      </c>
      <c r="G29" s="8" t="s">
        <v>30</v>
      </c>
      <c r="H29" s="318" t="s">
        <v>166</v>
      </c>
      <c r="I29" s="319"/>
      <c r="J29" s="318" t="s">
        <v>166</v>
      </c>
      <c r="L29" s="318" t="s">
        <v>166</v>
      </c>
    </row>
    <row r="30" spans="2:12" ht="24.9" customHeight="1">
      <c r="B30" s="14"/>
      <c r="C30" s="75" t="s">
        <v>50</v>
      </c>
      <c r="D30" s="76"/>
      <c r="E30" s="86"/>
      <c r="F30" s="76"/>
      <c r="G30" s="76"/>
      <c r="H30" s="321">
        <f>+AVERAGE(H31,H33,H35,H38,H41)</f>
        <v>0.20833333333333331</v>
      </c>
      <c r="I30" s="315"/>
      <c r="J30" s="321">
        <f>+AVERAGE(J31,J33,J35,J38,J41)</f>
        <v>0</v>
      </c>
      <c r="L30" s="321">
        <f>+AVERAGE(L31,L33,L35,L38,L41)</f>
        <v>0</v>
      </c>
    </row>
    <row r="31" spans="2:12" ht="24.9" customHeight="1">
      <c r="B31" s="14"/>
      <c r="C31" s="7"/>
      <c r="D31" s="190" t="s">
        <v>51</v>
      </c>
      <c r="E31" s="148"/>
      <c r="F31" s="74"/>
      <c r="G31" s="74"/>
      <c r="H31" s="316">
        <f>+H32</f>
        <v>0.66666666666666663</v>
      </c>
      <c r="I31" s="317"/>
      <c r="J31" s="316">
        <f>+J32</f>
        <v>0</v>
      </c>
      <c r="L31" s="316">
        <f>+L32</f>
        <v>0</v>
      </c>
    </row>
    <row r="32" spans="2:12" ht="24.9" customHeight="1">
      <c r="B32" s="14"/>
      <c r="C32" s="7"/>
      <c r="D32" s="191"/>
      <c r="E32" s="85" t="str">
        <f>+Resumo!A35</f>
        <v>I44</v>
      </c>
      <c r="F32" s="10" t="str">
        <f>+Resumo!B35</f>
        <v>Índice de satisfacción coa organización e o desenvolvemento</v>
      </c>
      <c r="G32" s="10" t="str">
        <f>+Resumo!C35</f>
        <v>DO-0201 Planificación e desenvolvemento da ensinanza</v>
      </c>
      <c r="H32" s="320">
        <f>+Resumo!D35</f>
        <v>0.66666666666666663</v>
      </c>
      <c r="I32" s="319"/>
      <c r="J32" s="320">
        <f>+Resumo!M35</f>
        <v>0</v>
      </c>
      <c r="L32" s="320">
        <f>+Resumo!V35</f>
        <v>0</v>
      </c>
    </row>
    <row r="33" spans="2:12" ht="24.9" customHeight="1">
      <c r="B33" s="14"/>
      <c r="C33" s="7"/>
      <c r="D33" s="190" t="s">
        <v>53</v>
      </c>
      <c r="E33" s="148"/>
      <c r="F33" s="74"/>
      <c r="G33" s="74"/>
      <c r="H33" s="316">
        <f>+H34</f>
        <v>0</v>
      </c>
      <c r="I33" s="317"/>
      <c r="J33" s="316">
        <f>+J34</f>
        <v>0</v>
      </c>
      <c r="L33" s="316">
        <f>+L34</f>
        <v>0</v>
      </c>
    </row>
    <row r="34" spans="2:12" ht="24.9" customHeight="1">
      <c r="B34" s="14"/>
      <c r="C34" s="7"/>
      <c r="D34" s="192"/>
      <c r="E34" s="84" t="str">
        <f>+Resumo!A28</f>
        <v>I35</v>
      </c>
      <c r="F34" s="10" t="str">
        <f>+Resumo!B28</f>
        <v xml:space="preserve">Nota media do acceso </v>
      </c>
      <c r="G34" s="10" t="str">
        <f>+Resumo!C28</f>
        <v>DO-0202 Promoción das titulacións</v>
      </c>
      <c r="H34" s="320">
        <f>+Resumo!D28</f>
        <v>0</v>
      </c>
      <c r="I34" s="319"/>
      <c r="J34" s="320">
        <f>+Resumo!M28</f>
        <v>0</v>
      </c>
      <c r="L34" s="320">
        <f>+Resumo!V28</f>
        <v>0</v>
      </c>
    </row>
    <row r="35" spans="2:12" ht="24.9" customHeight="1">
      <c r="B35" s="14"/>
      <c r="C35" s="7"/>
      <c r="D35" s="190" t="s">
        <v>54</v>
      </c>
      <c r="E35" s="148"/>
      <c r="F35" s="74"/>
      <c r="G35" s="74"/>
      <c r="H35" s="316">
        <f>+AVERAGE(H36:H37)</f>
        <v>0.375</v>
      </c>
      <c r="I35" s="317"/>
      <c r="J35" s="316">
        <f>+AVERAGE(J36:J37)</f>
        <v>0</v>
      </c>
      <c r="L35" s="316">
        <f>+AVERAGE(L36:L37)</f>
        <v>0</v>
      </c>
    </row>
    <row r="36" spans="2:12" ht="24.9" customHeight="1">
      <c r="B36" s="14"/>
      <c r="C36" s="7"/>
      <c r="D36" s="192"/>
      <c r="E36" s="84" t="str">
        <f>+Resumo!A22</f>
        <v>I24</v>
      </c>
      <c r="F36" s="10" t="str">
        <f>+Resumo!B22</f>
        <v>Índice de satisfacción coa orientación recibida no centro</v>
      </c>
      <c r="G36" s="10" t="str">
        <f>+Resumo!C22</f>
        <v>DO-0203: Orientación do estudantado e atención ás NEAE</v>
      </c>
      <c r="H36" s="320">
        <f>+Resumo!D22</f>
        <v>0.66666666666666663</v>
      </c>
      <c r="I36" s="319"/>
      <c r="J36" s="320">
        <f>+Resumo!M22</f>
        <v>0</v>
      </c>
      <c r="L36" s="320">
        <f>+Resumo!V22</f>
        <v>0</v>
      </c>
    </row>
    <row r="37" spans="2:12" ht="24.9" customHeight="1">
      <c r="B37" s="14"/>
      <c r="C37" s="7"/>
      <c r="D37" s="192"/>
      <c r="E37" s="84" t="str">
        <f>+Resumo!A29</f>
        <v>I37</v>
      </c>
      <c r="F37" s="10" t="str">
        <f>+Resumo!B29</f>
        <v>Grao de Satisfacción do estudantado co PAT</v>
      </c>
      <c r="G37" s="10" t="str">
        <f>+Resumo!C29</f>
        <v>DO-0203: Orientación do estudantado e atención ás NEAE</v>
      </c>
      <c r="H37" s="320">
        <f>+Resumo!D29</f>
        <v>8.3333333333333329E-2</v>
      </c>
      <c r="I37" s="319"/>
      <c r="J37" s="320">
        <f>+Resumo!M29</f>
        <v>0</v>
      </c>
      <c r="L37" s="320">
        <f>+Resumo!V29</f>
        <v>0</v>
      </c>
    </row>
    <row r="38" spans="2:12" ht="24.9" customHeight="1">
      <c r="B38" s="14"/>
      <c r="C38" s="7"/>
      <c r="D38" s="190" t="s">
        <v>55</v>
      </c>
      <c r="E38" s="148"/>
      <c r="F38" s="74"/>
      <c r="G38" s="74"/>
      <c r="H38" s="316">
        <f>+AVERAGE(H39:H40)</f>
        <v>0</v>
      </c>
      <c r="I38" s="317"/>
      <c r="J38" s="316">
        <f>+AVERAGE(J39:J40)</f>
        <v>0</v>
      </c>
      <c r="L38" s="316">
        <f>+AVERAGE(L39:L40)</f>
        <v>0</v>
      </c>
    </row>
    <row r="39" spans="2:12" ht="24.9" customHeight="1">
      <c r="B39" s="14"/>
      <c r="C39" s="7"/>
      <c r="D39" s="192"/>
      <c r="E39" s="84" t="str">
        <f>+Resumo!A23</f>
        <v>I25</v>
      </c>
      <c r="F39" s="10" t="str">
        <f>+Resumo!B23</f>
        <v>% Alumnado en prácticas académicas</v>
      </c>
      <c r="G39" s="10" t="str">
        <f>+Resumo!C23</f>
        <v>DO-0204: Xestión das prácticas académicas</v>
      </c>
      <c r="H39" s="320">
        <f>+Resumo!D23</f>
        <v>0</v>
      </c>
      <c r="I39" s="319"/>
      <c r="J39" s="320">
        <f>+Resumo!M23</f>
        <v>0</v>
      </c>
      <c r="L39" s="320">
        <f>+Resumo!V23</f>
        <v>0</v>
      </c>
    </row>
    <row r="40" spans="2:12" ht="24.9" customHeight="1">
      <c r="B40" s="14"/>
      <c r="C40" s="7"/>
      <c r="D40" s="191"/>
      <c r="E40" s="84" t="str">
        <f>+Resumo!A30</f>
        <v>I38</v>
      </c>
      <c r="F40" s="10" t="str">
        <f>+Resumo!B30</f>
        <v xml:space="preserve">Grao de satisfacción das Persoas Tituladas coas Prácticas </v>
      </c>
      <c r="G40" s="10" t="str">
        <f>+Resumo!C30</f>
        <v>DO-0204: Xestión das prácticas académicas</v>
      </c>
      <c r="H40" s="320">
        <f>+Resumo!D30</f>
        <v>0</v>
      </c>
      <c r="I40" s="319"/>
      <c r="J40" s="320">
        <f>+Resumo!M30</f>
        <v>0</v>
      </c>
      <c r="L40" s="320">
        <f>+Resumo!V30</f>
        <v>0</v>
      </c>
    </row>
    <row r="41" spans="2:12" ht="24.9" customHeight="1">
      <c r="B41" s="14"/>
      <c r="C41" s="7"/>
      <c r="D41" s="190" t="s">
        <v>56</v>
      </c>
      <c r="E41" s="148"/>
      <c r="F41" s="74"/>
      <c r="G41" s="74"/>
      <c r="H41" s="316">
        <f>+H42</f>
        <v>0</v>
      </c>
      <c r="I41" s="317"/>
      <c r="J41" s="316">
        <f>+J42</f>
        <v>0</v>
      </c>
      <c r="L41" s="316">
        <f>+L42</f>
        <v>0</v>
      </c>
    </row>
    <row r="42" spans="2:12" ht="24.9" customHeight="1">
      <c r="B42" s="14"/>
      <c r="C42" s="15"/>
      <c r="D42" s="191"/>
      <c r="E42" s="149" t="str">
        <f>+Resumo!A8</f>
        <v>I3</v>
      </c>
      <c r="F42" s="30" t="str">
        <f>+Resumo!B8</f>
        <v>Indicadores de mobilidade do estudantado</v>
      </c>
      <c r="G42" s="30" t="str">
        <f>+Resumo!C8</f>
        <v>DO-0205: Xestión da mobilidade</v>
      </c>
      <c r="H42" s="318">
        <f>+Resumo!D8</f>
        <v>0</v>
      </c>
      <c r="I42" s="319"/>
      <c r="J42" s="318">
        <f>+Resumo!M8</f>
        <v>0</v>
      </c>
      <c r="L42" s="318">
        <f>+Resumo!V8</f>
        <v>0</v>
      </c>
    </row>
    <row r="43" spans="2:12" ht="24.9" customHeight="1">
      <c r="B43" s="14"/>
      <c r="C43" s="75" t="s">
        <v>57</v>
      </c>
      <c r="D43" s="76"/>
      <c r="E43" s="86"/>
      <c r="F43" s="76"/>
      <c r="G43" s="76"/>
      <c r="H43" s="321">
        <f>+H44</f>
        <v>0</v>
      </c>
      <c r="I43" s="315"/>
      <c r="J43" s="321">
        <f>+J44</f>
        <v>0</v>
      </c>
      <c r="L43" s="321">
        <f>+L44</f>
        <v>0</v>
      </c>
    </row>
    <row r="44" spans="2:12" ht="24.9" customHeight="1">
      <c r="B44" s="14"/>
      <c r="C44" s="7"/>
      <c r="D44" s="190" t="s">
        <v>58</v>
      </c>
      <c r="E44" s="148"/>
      <c r="F44" s="74"/>
      <c r="G44" s="74"/>
      <c r="H44" s="316">
        <f>+H45</f>
        <v>0</v>
      </c>
      <c r="I44" s="317"/>
      <c r="J44" s="316">
        <f>+J45</f>
        <v>0</v>
      </c>
      <c r="L44" s="316">
        <f>+L45</f>
        <v>0</v>
      </c>
    </row>
    <row r="45" spans="2:12" ht="24.9" customHeight="1">
      <c r="B45" s="14"/>
      <c r="C45" s="15"/>
      <c r="D45" s="191"/>
      <c r="E45" s="85" t="str">
        <f>+Resumo!A24</f>
        <v>I26</v>
      </c>
      <c r="F45" s="8" t="str">
        <f>+Resumo!B24</f>
        <v>Índice de satisfacción coa promoción da titulación e a información pública na web</v>
      </c>
      <c r="G45" s="8" t="str">
        <f>+Resumo!C24</f>
        <v>DO-0301 Información Pública</v>
      </c>
      <c r="H45" s="318">
        <f>+Resumo!D24</f>
        <v>0</v>
      </c>
      <c r="I45" s="319"/>
      <c r="J45" s="318">
        <f>+Resumo!M24</f>
        <v>0</v>
      </c>
      <c r="L45" s="318">
        <f>+Resumo!V24</f>
        <v>0</v>
      </c>
    </row>
    <row r="46" spans="2:12" ht="24.9" customHeight="1">
      <c r="B46" s="14"/>
      <c r="C46" s="75" t="s">
        <v>59</v>
      </c>
      <c r="D46" s="76"/>
      <c r="E46" s="86"/>
      <c r="F46" s="76"/>
      <c r="G46" s="76"/>
      <c r="H46" s="321">
        <f>+H47</f>
        <v>0.44444444444444442</v>
      </c>
      <c r="I46" s="315"/>
      <c r="J46" s="321">
        <f>+J47</f>
        <v>0</v>
      </c>
      <c r="L46" s="321">
        <f>+L47</f>
        <v>0</v>
      </c>
    </row>
    <row r="47" spans="2:12" ht="24.9" customHeight="1">
      <c r="B47" s="14"/>
      <c r="C47" s="7"/>
      <c r="D47" s="190" t="s">
        <v>351</v>
      </c>
      <c r="E47" s="148"/>
      <c r="F47" s="74"/>
      <c r="G47" s="74"/>
      <c r="H47" s="316">
        <f>+AVERAGE(H48:H49)</f>
        <v>0.44444444444444442</v>
      </c>
      <c r="I47" s="317"/>
      <c r="J47" s="316">
        <f>+AVERAGE(J48:J49)</f>
        <v>0</v>
      </c>
      <c r="L47" s="316">
        <f>+AVERAGE(L48:L49)</f>
        <v>0</v>
      </c>
    </row>
    <row r="48" spans="2:12" ht="24.9" customHeight="1">
      <c r="B48" s="14"/>
      <c r="C48" s="7"/>
      <c r="D48" s="192"/>
      <c r="E48" s="84" t="str">
        <f>+Resumo!A7</f>
        <v>I1-I2</v>
      </c>
      <c r="F48" s="9" t="str">
        <f>+Resumo!B7</f>
        <v>Nº Estudantes de novo ingreso (Grao e Máster)</v>
      </c>
      <c r="G48" s="9" t="str">
        <f>+Resumo!C7</f>
        <v>AC-01: Acceso, evolución e Expedición de Titulos Oficiais</v>
      </c>
      <c r="H48" s="320">
        <f>+Resumo!D7</f>
        <v>0.16666666666666666</v>
      </c>
      <c r="I48" s="319"/>
      <c r="J48" s="320">
        <f>+Resumo!M7</f>
        <v>0</v>
      </c>
      <c r="L48" s="320">
        <f>+Resumo!V7</f>
        <v>0</v>
      </c>
    </row>
    <row r="49" spans="1:12" ht="24.9" customHeight="1" thickBot="1">
      <c r="B49" s="14"/>
      <c r="C49" s="7"/>
      <c r="D49" s="191"/>
      <c r="E49" s="84" t="str">
        <f>+Resumo!A14</f>
        <v>I11</v>
      </c>
      <c r="F49" s="9" t="str">
        <f>+Resumo!B14</f>
        <v>Relación de Oferta / Demanda de prazas</v>
      </c>
      <c r="G49" s="9" t="str">
        <f>+Resumo!C14</f>
        <v>AC-01: Acceso, evolución e Expedición de Titulos Oficiais</v>
      </c>
      <c r="H49" s="320">
        <f>+Resumo!D14</f>
        <v>0.72222222222222221</v>
      </c>
      <c r="I49" s="319"/>
      <c r="J49" s="320">
        <f>+Resumo!M14</f>
        <v>0</v>
      </c>
      <c r="L49" s="320">
        <f>+Resumo!V14</f>
        <v>0</v>
      </c>
    </row>
    <row r="50" spans="1:12" ht="24.9" customHeight="1" thickBot="1">
      <c r="B50" s="46" t="s">
        <v>60</v>
      </c>
      <c r="C50" s="47"/>
      <c r="D50" s="52"/>
      <c r="E50" s="88"/>
      <c r="F50" s="47"/>
      <c r="G50" s="47"/>
      <c r="H50" s="312">
        <f>+AVERAGE(H51,H59,H63)</f>
        <v>0.41666666666666669</v>
      </c>
      <c r="I50" s="313"/>
      <c r="J50" s="312">
        <f>+AVERAGE(J51,J59,J63)</f>
        <v>0</v>
      </c>
      <c r="L50" s="312">
        <f>+AVERAGE(L51,L59,L63)</f>
        <v>0</v>
      </c>
    </row>
    <row r="51" spans="1:12" ht="24.9" customHeight="1">
      <c r="B51" s="13"/>
      <c r="C51" s="77" t="s">
        <v>61</v>
      </c>
      <c r="D51" s="78"/>
      <c r="E51" s="83"/>
      <c r="F51" s="78"/>
      <c r="G51" s="78"/>
      <c r="H51" s="314">
        <f>+AVERAGE(H52,H54)</f>
        <v>0</v>
      </c>
      <c r="I51" s="315"/>
      <c r="J51" s="314">
        <f>+AVERAGE(J52,J54)</f>
        <v>0</v>
      </c>
      <c r="L51" s="314">
        <f>+AVERAGE(L52,L54)</f>
        <v>0</v>
      </c>
    </row>
    <row r="52" spans="1:12" ht="24.9" customHeight="1">
      <c r="B52" s="14"/>
      <c r="C52" s="7"/>
      <c r="D52" s="190" t="s">
        <v>63</v>
      </c>
      <c r="E52" s="148"/>
      <c r="F52" s="74"/>
      <c r="G52" s="74"/>
      <c r="H52" s="316">
        <f>+AVERAGE(H53:H53)</f>
        <v>0</v>
      </c>
      <c r="I52" s="317"/>
      <c r="J52" s="316">
        <f>+AVERAGE(J53:J53)</f>
        <v>0</v>
      </c>
      <c r="L52" s="316">
        <f>+AVERAGE(L53:L53)</f>
        <v>0</v>
      </c>
    </row>
    <row r="53" spans="1:12" ht="24.9" customHeight="1">
      <c r="B53" s="14"/>
      <c r="C53" s="7"/>
      <c r="D53" s="192"/>
      <c r="E53" s="84" t="str">
        <f>+Resumo!A31</f>
        <v>I39</v>
      </c>
      <c r="F53" s="10" t="str">
        <f>+Resumo!B31</f>
        <v xml:space="preserve">Grao de satisfacción cos RRHH </v>
      </c>
      <c r="G53" s="10" t="str">
        <f>+Resumo!C31</f>
        <v>PE-01 Xestión do PAS</v>
      </c>
      <c r="H53" s="320">
        <f>+Resumo!D31</f>
        <v>0</v>
      </c>
      <c r="I53" s="319"/>
      <c r="J53" s="320">
        <f>+Resumo!M31</f>
        <v>0</v>
      </c>
      <c r="L53" s="320">
        <f>+Resumo!V31</f>
        <v>0</v>
      </c>
    </row>
    <row r="54" spans="1:12" ht="24.9" customHeight="1">
      <c r="B54" s="14"/>
      <c r="C54" s="7"/>
      <c r="D54" s="190" t="s">
        <v>62</v>
      </c>
      <c r="E54" s="148"/>
      <c r="F54" s="74"/>
      <c r="G54" s="74"/>
      <c r="H54" s="316">
        <f>+AVERAGE(H55:H58)</f>
        <v>0</v>
      </c>
      <c r="I54" s="317"/>
      <c r="J54" s="316">
        <f>+AVERAGE(J55:J58)</f>
        <v>0</v>
      </c>
      <c r="L54" s="316">
        <f>+AVERAGE(L55:L58)</f>
        <v>0</v>
      </c>
    </row>
    <row r="55" spans="1:12" ht="24.9" customHeight="1">
      <c r="B55" s="14"/>
      <c r="C55" s="7"/>
      <c r="D55" s="7"/>
      <c r="E55" s="144" t="str">
        <f>+Resumo!A10</f>
        <v>I5</v>
      </c>
      <c r="F55" s="9" t="str">
        <f>+Resumo!B10</f>
        <v>Indicadores de formación do PDI</v>
      </c>
      <c r="G55" s="9" t="str">
        <f>+Resumo!C10</f>
        <v>PE-02 Xestión de PDI</v>
      </c>
      <c r="H55" s="320">
        <f>+Resumo!D10</f>
        <v>0</v>
      </c>
      <c r="I55" s="319"/>
      <c r="J55" s="320">
        <f>+Resumo!M10</f>
        <v>0</v>
      </c>
      <c r="L55" s="320">
        <f>+Resumo!V10</f>
        <v>0</v>
      </c>
    </row>
    <row r="56" spans="1:12" ht="24.9" customHeight="1">
      <c r="B56" s="14"/>
      <c r="C56" s="7"/>
      <c r="D56" s="7"/>
      <c r="E56" s="144" t="str">
        <f>+Resumo!A11</f>
        <v>I7</v>
      </c>
      <c r="F56" s="9" t="str">
        <f>+Resumo!B11</f>
        <v>% PDI do título avaliado polo programa DOCENTIA e resultados obtidos</v>
      </c>
      <c r="G56" s="9" t="str">
        <f>+Resumo!C11</f>
        <v>PE-02 Xestión de PDI</v>
      </c>
      <c r="H56" s="320">
        <f>+Resumo!D11</f>
        <v>0</v>
      </c>
      <c r="I56" s="319"/>
      <c r="J56" s="320">
        <f>+Resumo!M11</f>
        <v>0</v>
      </c>
      <c r="L56" s="320">
        <f>+Resumo!V11</f>
        <v>0</v>
      </c>
    </row>
    <row r="57" spans="1:12" ht="24.9" customHeight="1">
      <c r="B57" s="14"/>
      <c r="C57" s="7"/>
      <c r="D57" s="7"/>
      <c r="E57" s="144" t="str">
        <f>+Resumo!A12</f>
        <v>I8</v>
      </c>
      <c r="F57" s="9" t="str">
        <f>+Resumo!B12</f>
        <v xml:space="preserve">Indicadores de mobilidade do PDI </v>
      </c>
      <c r="G57" s="9" t="str">
        <f>+Resumo!C12</f>
        <v>PE-02 Xestión de PDI</v>
      </c>
      <c r="H57" s="320">
        <f>+Resumo!D12</f>
        <v>0</v>
      </c>
      <c r="I57" s="319"/>
      <c r="J57" s="320">
        <f>+Resumo!M12</f>
        <v>0</v>
      </c>
      <c r="L57" s="320">
        <f>+Resumo!V12</f>
        <v>0</v>
      </c>
    </row>
    <row r="58" spans="1:12" ht="24.9" customHeight="1">
      <c r="B58" s="14"/>
      <c r="C58" s="15"/>
      <c r="D58" s="15"/>
      <c r="E58" s="85" t="str">
        <f>+Resumo!A34</f>
        <v>I43</v>
      </c>
      <c r="F58" s="8" t="str">
        <f>+Resumo!B34</f>
        <v>Resultados EAD</v>
      </c>
      <c r="G58" s="8" t="str">
        <f>+Resumo!C34</f>
        <v>PE-02 Xestión de PDI</v>
      </c>
      <c r="H58" s="318">
        <f>+Resumo!D34</f>
        <v>0</v>
      </c>
      <c r="I58" s="319"/>
      <c r="J58" s="318">
        <f>+Resumo!M34</f>
        <v>0</v>
      </c>
      <c r="L58" s="318">
        <f>+Resumo!V34</f>
        <v>0</v>
      </c>
    </row>
    <row r="59" spans="1:12" ht="24.9" customHeight="1">
      <c r="B59" s="14"/>
      <c r="C59" s="75" t="s">
        <v>64</v>
      </c>
      <c r="D59" s="76"/>
      <c r="E59" s="86"/>
      <c r="F59" s="76"/>
      <c r="G59" s="76"/>
      <c r="H59" s="321">
        <f>+H60</f>
        <v>0.5</v>
      </c>
      <c r="I59" s="315"/>
      <c r="J59" s="321">
        <f>+J60</f>
        <v>0</v>
      </c>
      <c r="L59" s="321">
        <f>+L60</f>
        <v>0</v>
      </c>
    </row>
    <row r="60" spans="1:12" ht="24.9" customHeight="1">
      <c r="B60" s="14"/>
      <c r="C60" s="7"/>
      <c r="D60" s="190" t="s">
        <v>141</v>
      </c>
      <c r="E60" s="148"/>
      <c r="F60" s="74"/>
      <c r="G60" s="74"/>
      <c r="H60" s="316">
        <f>+AVERAGE(H61:H62)</f>
        <v>0.5</v>
      </c>
      <c r="I60" s="317"/>
      <c r="J60" s="316">
        <f>+AVERAGE(J61:J62)</f>
        <v>0</v>
      </c>
      <c r="L60" s="316">
        <f>+AVERAGE(L61:L62)</f>
        <v>0</v>
      </c>
    </row>
    <row r="61" spans="1:12" ht="24.9" customHeight="1">
      <c r="B61" s="14"/>
      <c r="C61" s="7"/>
      <c r="D61" s="192"/>
      <c r="E61" s="144" t="str">
        <f>+Resumo!A32</f>
        <v>I41</v>
      </c>
      <c r="F61" s="10" t="str">
        <f>+Resumo!B32</f>
        <v>% Rexistros en estado completado na aplicación SGIC</v>
      </c>
      <c r="G61" s="10" t="str">
        <f>+Resumo!C32</f>
        <v>XD-01: Control dos documentos e dos rexistros</v>
      </c>
      <c r="H61" s="320">
        <f>+Resumo!D32</f>
        <v>1</v>
      </c>
      <c r="I61" s="319"/>
      <c r="J61" s="320">
        <f>+Resumo!M32</f>
        <v>0</v>
      </c>
      <c r="L61" s="320">
        <f>+Resumo!V32</f>
        <v>0</v>
      </c>
    </row>
    <row r="62" spans="1:12" ht="24.9" customHeight="1">
      <c r="B62" s="14"/>
      <c r="C62" s="7"/>
      <c r="D62" s="192"/>
      <c r="E62" s="144" t="str">
        <f>+Resumo!A33</f>
        <v>I42</v>
      </c>
      <c r="F62" s="10" t="str">
        <f>+Resumo!B33</f>
        <v>% Accións de Mellora finalizadas en prazo</v>
      </c>
      <c r="G62" s="10" t="str">
        <f>+Resumo!C33</f>
        <v>XD-01: Control dos documentos e dos rexistros</v>
      </c>
      <c r="H62" s="320">
        <f>+Resumo!D33</f>
        <v>0</v>
      </c>
      <c r="I62" s="319"/>
      <c r="J62" s="320">
        <f>+Resumo!M33</f>
        <v>0</v>
      </c>
      <c r="L62" s="320">
        <f>+Resumo!V33</f>
        <v>0</v>
      </c>
    </row>
    <row r="63" spans="1:12" ht="24.9" customHeight="1">
      <c r="A63" s="1"/>
      <c r="B63" s="14"/>
      <c r="C63" s="75" t="s">
        <v>65</v>
      </c>
      <c r="D63" s="76"/>
      <c r="E63" s="86"/>
      <c r="F63" s="76"/>
      <c r="G63" s="76"/>
      <c r="H63" s="321">
        <f>+H64</f>
        <v>0.75</v>
      </c>
      <c r="I63" s="315"/>
      <c r="J63" s="321">
        <f>+J64</f>
        <v>0</v>
      </c>
      <c r="L63" s="321">
        <f>+L64</f>
        <v>0</v>
      </c>
    </row>
    <row r="64" spans="1:12" ht="24.9" customHeight="1">
      <c r="A64" s="18"/>
      <c r="B64" s="14"/>
      <c r="C64" s="7"/>
      <c r="D64" s="190" t="s">
        <v>66</v>
      </c>
      <c r="E64" s="148"/>
      <c r="F64" s="74"/>
      <c r="G64" s="74"/>
      <c r="H64" s="316">
        <f>+H65</f>
        <v>0.75</v>
      </c>
      <c r="I64" s="317"/>
      <c r="J64" s="316">
        <f>+J65</f>
        <v>0</v>
      </c>
      <c r="L64" s="316">
        <f>+L65</f>
        <v>0</v>
      </c>
    </row>
    <row r="65" spans="1:12" ht="24.9" customHeight="1" thickBot="1">
      <c r="A65" s="18"/>
      <c r="B65" s="16"/>
      <c r="C65" s="12"/>
      <c r="D65" s="193"/>
      <c r="E65" s="87" t="str">
        <f>+Resumo!A21</f>
        <v>I23</v>
      </c>
      <c r="F65" s="17" t="str">
        <f>+Resumo!B21</f>
        <v>Índice de satisfacción cos recursos materiais e servizos</v>
      </c>
      <c r="G65" s="17" t="str">
        <f>+Resumo!C21</f>
        <v>IA-01: Xestión dos recursos materiais e dos servizos</v>
      </c>
      <c r="H65" s="322">
        <f>+Resumo!D21</f>
        <v>0.75</v>
      </c>
      <c r="I65" s="319"/>
      <c r="J65" s="322">
        <f>+Resumo!M21</f>
        <v>0</v>
      </c>
      <c r="L65" s="322">
        <f>+Resumo!V21</f>
        <v>0</v>
      </c>
    </row>
    <row r="66" spans="1:12" ht="24.9" customHeight="1"/>
    <row r="67" spans="1:12" ht="24.9" customHeight="1"/>
    <row r="68" spans="1:12" ht="24.9" customHeight="1"/>
    <row r="69" spans="1:12" ht="24.9" customHeight="1"/>
    <row r="70" spans="1:12" ht="24.9" customHeight="1"/>
    <row r="71" spans="1:12" ht="24.9" customHeight="1"/>
    <row r="72" spans="1:12" ht="24.9" customHeight="1"/>
    <row r="73" spans="1:12" ht="24.9" customHeight="1"/>
    <row r="74" spans="1:12" ht="24.9" customHeight="1"/>
    <row r="75" spans="1:12" ht="24.9" customHeight="1"/>
  </sheetData>
  <sheetProtection algorithmName="SHA-512" hashValue="Bh2eCIfYoPcXQWUuTtWwy5X5bzxGtKU2ea+JZ9p6EdB+TX/+rTKo/4LTyB/OG0/6ysw2O5itMRT78LrQVKGIwg==" saltValue="yiTu7K+qs7abQZuUCSMQZg==" spinCount="100000" sheet="1" objects="1" scenarios="1"/>
  <autoFilter ref="A7:H75"/>
  <mergeCells count="3">
    <mergeCell ref="A3:B3"/>
    <mergeCell ref="A2:H2"/>
    <mergeCell ref="H5:L5"/>
  </mergeCells>
  <conditionalFormatting sqref="A7:G7">
    <cfRule type="expression" dxfId="731" priority="407">
      <formula>#REF!&lt;1</formula>
    </cfRule>
    <cfRule type="expression" dxfId="730" priority="408">
      <formula>#REF!=0</formula>
    </cfRule>
    <cfRule type="expression" dxfId="729" priority="409">
      <formula>#REF!=1</formula>
    </cfRule>
  </conditionalFormatting>
  <conditionalFormatting sqref="A7:G7">
    <cfRule type="expression" dxfId="728" priority="410">
      <formula>#REF!&gt;=0.8</formula>
    </cfRule>
  </conditionalFormatting>
  <conditionalFormatting sqref="C9:G9 B8:G8 C23:G23 C30:G30 C43:G43 C46:G46 C51:G51 C59:G59 C63:G63 C17:G17">
    <cfRule type="expression" dxfId="727" priority="411">
      <formula>#REF!=0</formula>
    </cfRule>
    <cfRule type="expression" dxfId="726" priority="412">
      <formula>#REF!&lt;0.8</formula>
    </cfRule>
    <cfRule type="expression" dxfId="725" priority="413">
      <formula>#REF!="Conseguido"</formula>
    </cfRule>
    <cfRule type="expression" dxfId="724" priority="414">
      <formula>#REF!&gt;=0.8</formula>
    </cfRule>
  </conditionalFormatting>
  <conditionalFormatting sqref="B22:G22 B50:G50">
    <cfRule type="expression" dxfId="723" priority="415">
      <formula>#REF!=0</formula>
    </cfRule>
    <cfRule type="expression" dxfId="722" priority="416">
      <formula>#REF!&lt;0.8</formula>
    </cfRule>
    <cfRule type="expression" dxfId="721" priority="417">
      <formula>#REF!=1</formula>
    </cfRule>
    <cfRule type="expression" dxfId="720" priority="418">
      <formula>#REF!&gt;=0.8</formula>
    </cfRule>
  </conditionalFormatting>
  <conditionalFormatting sqref="H8">
    <cfRule type="expression" dxfId="719" priority="92">
      <formula>H8=0</formula>
    </cfRule>
    <cfRule type="expression" dxfId="718" priority="93">
      <formula>H8&lt;0.25</formula>
    </cfRule>
    <cfRule type="expression" dxfId="717" priority="94">
      <formula>H8&lt;0.5</formula>
    </cfRule>
    <cfRule type="expression" dxfId="716" priority="95">
      <formula>H8&lt;0.75</formula>
    </cfRule>
    <cfRule type="expression" dxfId="715" priority="96">
      <formula>H8&lt;10</formula>
    </cfRule>
  </conditionalFormatting>
  <conditionalFormatting sqref="I22">
    <cfRule type="expression" dxfId="714" priority="88">
      <formula>#REF!=0</formula>
    </cfRule>
    <cfRule type="expression" dxfId="713" priority="89">
      <formula>#REF!&lt;0.8</formula>
    </cfRule>
    <cfRule type="expression" dxfId="712" priority="90">
      <formula>#REF!="Conseguido"</formula>
    </cfRule>
    <cfRule type="expression" dxfId="711" priority="91">
      <formula>#REF!&gt;=0.8</formula>
    </cfRule>
  </conditionalFormatting>
  <conditionalFormatting sqref="J22">
    <cfRule type="expression" dxfId="710" priority="83">
      <formula>J22=0</formula>
    </cfRule>
    <cfRule type="expression" dxfId="709" priority="84">
      <formula>J22&lt;0.25</formula>
    </cfRule>
    <cfRule type="expression" dxfId="708" priority="85">
      <formula>J22&lt;0.5</formula>
    </cfRule>
    <cfRule type="expression" dxfId="707" priority="86">
      <formula>J22&lt;0.75</formula>
    </cfRule>
    <cfRule type="expression" dxfId="706" priority="87">
      <formula>J22&lt;10</formula>
    </cfRule>
  </conditionalFormatting>
  <conditionalFormatting sqref="H22">
    <cfRule type="expression" dxfId="705" priority="78">
      <formula>H22=0</formula>
    </cfRule>
    <cfRule type="expression" dxfId="704" priority="79">
      <formula>H22&lt;0.25</formula>
    </cfRule>
    <cfRule type="expression" dxfId="703" priority="80">
      <formula>H22&lt;0.5</formula>
    </cfRule>
    <cfRule type="expression" dxfId="702" priority="81">
      <formula>H22&lt;0.75</formula>
    </cfRule>
    <cfRule type="expression" dxfId="701" priority="82">
      <formula>H22&lt;10</formula>
    </cfRule>
  </conditionalFormatting>
  <conditionalFormatting sqref="I50">
    <cfRule type="expression" dxfId="700" priority="74">
      <formula>#REF!=0</formula>
    </cfRule>
    <cfRule type="expression" dxfId="699" priority="75">
      <formula>#REF!&lt;0.8</formula>
    </cfRule>
    <cfRule type="expression" dxfId="698" priority="76">
      <formula>#REF!="Conseguido"</formula>
    </cfRule>
    <cfRule type="expression" dxfId="697" priority="77">
      <formula>#REF!&gt;=0.8</formula>
    </cfRule>
  </conditionalFormatting>
  <conditionalFormatting sqref="J50">
    <cfRule type="expression" dxfId="696" priority="69">
      <formula>J50=0</formula>
    </cfRule>
    <cfRule type="expression" dxfId="695" priority="70">
      <formula>J50&lt;0.25</formula>
    </cfRule>
    <cfRule type="expression" dxfId="694" priority="71">
      <formula>J50&lt;0.5</formula>
    </cfRule>
    <cfRule type="expression" dxfId="693" priority="72">
      <formula>J50&lt;0.75</formula>
    </cfRule>
    <cfRule type="expression" dxfId="692" priority="73">
      <formula>J50&lt;10</formula>
    </cfRule>
  </conditionalFormatting>
  <conditionalFormatting sqref="H50">
    <cfRule type="expression" dxfId="691" priority="64">
      <formula>H50=0</formula>
    </cfRule>
    <cfRule type="expression" dxfId="690" priority="65">
      <formula>H50&lt;0.25</formula>
    </cfRule>
    <cfRule type="expression" dxfId="689" priority="66">
      <formula>H50&lt;0.5</formula>
    </cfRule>
    <cfRule type="expression" dxfId="688" priority="67">
      <formula>H50&lt;0.75</formula>
    </cfRule>
    <cfRule type="expression" dxfId="687" priority="68">
      <formula>H50&lt;10</formula>
    </cfRule>
  </conditionalFormatting>
  <conditionalFormatting sqref="H55:I58 H13:I16 H53:I53">
    <cfRule type="cellIs" dxfId="686" priority="199" operator="equal">
      <formula>"OK"</formula>
    </cfRule>
    <cfRule type="cellIs" dxfId="685" priority="200" operator="equal">
      <formula>"PARCIAL"</formula>
    </cfRule>
    <cfRule type="cellIs" dxfId="684" priority="201" operator="equal">
      <formula>"NO OK"</formula>
    </cfRule>
  </conditionalFormatting>
  <conditionalFormatting sqref="H19:I19">
    <cfRule type="cellIs" dxfId="683" priority="193" operator="equal">
      <formula>"OK"</formula>
    </cfRule>
    <cfRule type="cellIs" dxfId="682" priority="194" operator="equal">
      <formula>"PARCIAL"</formula>
    </cfRule>
    <cfRule type="cellIs" dxfId="681" priority="195" operator="equal">
      <formula>"NO OK"</formula>
    </cfRule>
  </conditionalFormatting>
  <conditionalFormatting sqref="H21:I21">
    <cfRule type="cellIs" dxfId="680" priority="190" operator="equal">
      <formula>"OK"</formula>
    </cfRule>
    <cfRule type="cellIs" dxfId="679" priority="191" operator="equal">
      <formula>"PARCIAL"</formula>
    </cfRule>
    <cfRule type="cellIs" dxfId="678" priority="192" operator="equal">
      <formula>"NO OK"</formula>
    </cfRule>
  </conditionalFormatting>
  <conditionalFormatting sqref="H11:I11">
    <cfRule type="cellIs" dxfId="677" priority="196" operator="equal">
      <formula>"OK"</formula>
    </cfRule>
    <cfRule type="cellIs" dxfId="676" priority="197" operator="equal">
      <formula>"PARCIAL"</formula>
    </cfRule>
    <cfRule type="cellIs" dxfId="675" priority="198" operator="equal">
      <formula>"NO OK"</formula>
    </cfRule>
  </conditionalFormatting>
  <conditionalFormatting sqref="H9:I9 H23:I23 H30:I30 H43:I43 H46:I46 H51:I51 H59:I59 H63:I63 H17:I17">
    <cfRule type="expression" dxfId="674" priority="202">
      <formula>#REF!=0</formula>
    </cfRule>
    <cfRule type="expression" dxfId="673" priority="203">
      <formula>#REF!&lt;0.8</formula>
    </cfRule>
    <cfRule type="expression" dxfId="672" priority="204">
      <formula>#REF!="Conseguido"</formula>
    </cfRule>
    <cfRule type="expression" dxfId="671" priority="205">
      <formula>#REF!&gt;=0.8</formula>
    </cfRule>
  </conditionalFormatting>
  <conditionalFormatting sqref="H34:I34 H36:I37 H40:I40 H42:I42">
    <cfRule type="cellIs" dxfId="670" priority="184" operator="equal">
      <formula>"OK"</formula>
    </cfRule>
    <cfRule type="cellIs" dxfId="669" priority="185" operator="equal">
      <formula>"PARCIAL"</formula>
    </cfRule>
    <cfRule type="cellIs" dxfId="668" priority="186" operator="equal">
      <formula>"NO OK"</formula>
    </cfRule>
  </conditionalFormatting>
  <conditionalFormatting sqref="H25:I25 H27:I27 H29:I29">
    <cfRule type="cellIs" dxfId="667" priority="187" operator="equal">
      <formula>"OK"</formula>
    </cfRule>
    <cfRule type="cellIs" dxfId="666" priority="188" operator="equal">
      <formula>"PARCIAL"</formula>
    </cfRule>
    <cfRule type="cellIs" dxfId="665" priority="189" operator="equal">
      <formula>"NO OK"</formula>
    </cfRule>
  </conditionalFormatting>
  <conditionalFormatting sqref="H48:I49">
    <cfRule type="cellIs" dxfId="664" priority="181" operator="equal">
      <formula>"OK"</formula>
    </cfRule>
    <cfRule type="cellIs" dxfId="663" priority="182" operator="equal">
      <formula>"PARCIAL"</formula>
    </cfRule>
    <cfRule type="cellIs" dxfId="662" priority="183" operator="equal">
      <formula>"NO OK"</formula>
    </cfRule>
  </conditionalFormatting>
  <conditionalFormatting sqref="H62:I62">
    <cfRule type="cellIs" dxfId="661" priority="178" operator="equal">
      <formula>"OK"</formula>
    </cfRule>
    <cfRule type="cellIs" dxfId="660" priority="179" operator="equal">
      <formula>"PARCIAL"</formula>
    </cfRule>
    <cfRule type="cellIs" dxfId="659" priority="180" operator="equal">
      <formula>"NO OK"</formula>
    </cfRule>
  </conditionalFormatting>
  <conditionalFormatting sqref="H65:I65">
    <cfRule type="cellIs" dxfId="658" priority="175" operator="equal">
      <formula>"OK"</formula>
    </cfRule>
    <cfRule type="cellIs" dxfId="657" priority="176" operator="equal">
      <formula>"PARCIAL"</formula>
    </cfRule>
    <cfRule type="cellIs" dxfId="656" priority="177" operator="equal">
      <formula>"NO OK"</formula>
    </cfRule>
  </conditionalFormatting>
  <conditionalFormatting sqref="H39:I39">
    <cfRule type="cellIs" dxfId="655" priority="172" operator="equal">
      <formula>"OK"</formula>
    </cfRule>
    <cfRule type="cellIs" dxfId="654" priority="173" operator="equal">
      <formula>"PARCIAL"</formula>
    </cfRule>
    <cfRule type="cellIs" dxfId="653" priority="174" operator="equal">
      <formula>"NO OK"</formula>
    </cfRule>
  </conditionalFormatting>
  <conditionalFormatting sqref="H45:I45">
    <cfRule type="cellIs" dxfId="652" priority="169" operator="equal">
      <formula>"OK"</formula>
    </cfRule>
    <cfRule type="cellIs" dxfId="651" priority="170" operator="equal">
      <formula>"PARCIAL"</formula>
    </cfRule>
    <cfRule type="cellIs" dxfId="650" priority="171" operator="equal">
      <formula>"NO OK"</formula>
    </cfRule>
  </conditionalFormatting>
  <conditionalFormatting sqref="H61:I61">
    <cfRule type="cellIs" dxfId="649" priority="166" operator="equal">
      <formula>"OK"</formula>
    </cfRule>
    <cfRule type="cellIs" dxfId="648" priority="167" operator="equal">
      <formula>"PARCIAL"</formula>
    </cfRule>
    <cfRule type="cellIs" dxfId="647" priority="168" operator="equal">
      <formula>"NO OK"</formula>
    </cfRule>
  </conditionalFormatting>
  <conditionalFormatting sqref="H32:I32">
    <cfRule type="cellIs" dxfId="646" priority="163" operator="equal">
      <formula>"OK"</formula>
    </cfRule>
    <cfRule type="cellIs" dxfId="645" priority="164" operator="equal">
      <formula>"PARCIAL"</formula>
    </cfRule>
    <cfRule type="cellIs" dxfId="644" priority="165" operator="equal">
      <formula>"NO OK"</formula>
    </cfRule>
  </conditionalFormatting>
  <conditionalFormatting sqref="J32">
    <cfRule type="cellIs" dxfId="643" priority="120" operator="equal">
      <formula>"OK"</formula>
    </cfRule>
    <cfRule type="cellIs" dxfId="642" priority="121" operator="equal">
      <formula>"PARCIAL"</formula>
    </cfRule>
    <cfRule type="cellIs" dxfId="641" priority="122" operator="equal">
      <formula>"NO OK"</formula>
    </cfRule>
  </conditionalFormatting>
  <conditionalFormatting sqref="J55:J58 J13:J16 J53">
    <cfRule type="cellIs" dxfId="640" priority="156" operator="equal">
      <formula>"OK"</formula>
    </cfRule>
    <cfRule type="cellIs" dxfId="639" priority="157" operator="equal">
      <formula>"PARCIAL"</formula>
    </cfRule>
    <cfRule type="cellIs" dxfId="638" priority="158" operator="equal">
      <formula>"NO OK"</formula>
    </cfRule>
  </conditionalFormatting>
  <conditionalFormatting sqref="J19">
    <cfRule type="cellIs" dxfId="637" priority="150" operator="equal">
      <formula>"OK"</formula>
    </cfRule>
    <cfRule type="cellIs" dxfId="636" priority="151" operator="equal">
      <formula>"PARCIAL"</formula>
    </cfRule>
    <cfRule type="cellIs" dxfId="635" priority="152" operator="equal">
      <formula>"NO OK"</formula>
    </cfRule>
  </conditionalFormatting>
  <conditionalFormatting sqref="J21">
    <cfRule type="cellIs" dxfId="634" priority="147" operator="equal">
      <formula>"OK"</formula>
    </cfRule>
    <cfRule type="cellIs" dxfId="633" priority="148" operator="equal">
      <formula>"PARCIAL"</formula>
    </cfRule>
    <cfRule type="cellIs" dxfId="632" priority="149" operator="equal">
      <formula>"NO OK"</formula>
    </cfRule>
  </conditionalFormatting>
  <conditionalFormatting sqref="J11">
    <cfRule type="cellIs" dxfId="631" priority="153" operator="equal">
      <formula>"OK"</formula>
    </cfRule>
    <cfRule type="cellIs" dxfId="630" priority="154" operator="equal">
      <formula>"PARCIAL"</formula>
    </cfRule>
    <cfRule type="cellIs" dxfId="629" priority="155" operator="equal">
      <formula>"NO OK"</formula>
    </cfRule>
  </conditionalFormatting>
  <conditionalFormatting sqref="J9 J23 J30 J43 J46 J51 J59 J63 J17">
    <cfRule type="expression" dxfId="628" priority="159">
      <formula>#REF!=0</formula>
    </cfRule>
    <cfRule type="expression" dxfId="627" priority="160">
      <formula>#REF!&lt;0.8</formula>
    </cfRule>
    <cfRule type="expression" dxfId="626" priority="161">
      <formula>#REF!="Conseguido"</formula>
    </cfRule>
    <cfRule type="expression" dxfId="625" priority="162">
      <formula>#REF!&gt;=0.8</formula>
    </cfRule>
  </conditionalFormatting>
  <conditionalFormatting sqref="J34 J36:J37 J40 J42">
    <cfRule type="cellIs" dxfId="624" priority="141" operator="equal">
      <formula>"OK"</formula>
    </cfRule>
    <cfRule type="cellIs" dxfId="623" priority="142" operator="equal">
      <formula>"PARCIAL"</formula>
    </cfRule>
    <cfRule type="cellIs" dxfId="622" priority="143" operator="equal">
      <formula>"NO OK"</formula>
    </cfRule>
  </conditionalFormatting>
  <conditionalFormatting sqref="J25 J27 J29">
    <cfRule type="cellIs" dxfId="621" priority="144" operator="equal">
      <formula>"OK"</formula>
    </cfRule>
    <cfRule type="cellIs" dxfId="620" priority="145" operator="equal">
      <formula>"PARCIAL"</formula>
    </cfRule>
    <cfRule type="cellIs" dxfId="619" priority="146" operator="equal">
      <formula>"NO OK"</formula>
    </cfRule>
  </conditionalFormatting>
  <conditionalFormatting sqref="J48:J49">
    <cfRule type="cellIs" dxfId="618" priority="138" operator="equal">
      <formula>"OK"</formula>
    </cfRule>
    <cfRule type="cellIs" dxfId="617" priority="139" operator="equal">
      <formula>"PARCIAL"</formula>
    </cfRule>
    <cfRule type="cellIs" dxfId="616" priority="140" operator="equal">
      <formula>"NO OK"</formula>
    </cfRule>
  </conditionalFormatting>
  <conditionalFormatting sqref="J62">
    <cfRule type="cellIs" dxfId="615" priority="135" operator="equal">
      <formula>"OK"</formula>
    </cfRule>
    <cfRule type="cellIs" dxfId="614" priority="136" operator="equal">
      <formula>"PARCIAL"</formula>
    </cfRule>
    <cfRule type="cellIs" dxfId="613" priority="137" operator="equal">
      <formula>"NO OK"</formula>
    </cfRule>
  </conditionalFormatting>
  <conditionalFormatting sqref="J65">
    <cfRule type="cellIs" dxfId="612" priority="132" operator="equal">
      <formula>"OK"</formula>
    </cfRule>
    <cfRule type="cellIs" dxfId="611" priority="133" operator="equal">
      <formula>"PARCIAL"</formula>
    </cfRule>
    <cfRule type="cellIs" dxfId="610" priority="134" operator="equal">
      <formula>"NO OK"</formula>
    </cfRule>
  </conditionalFormatting>
  <conditionalFormatting sqref="J39">
    <cfRule type="cellIs" dxfId="609" priority="129" operator="equal">
      <formula>"OK"</formula>
    </cfRule>
    <cfRule type="cellIs" dxfId="608" priority="130" operator="equal">
      <formula>"PARCIAL"</formula>
    </cfRule>
    <cfRule type="cellIs" dxfId="607" priority="131" operator="equal">
      <formula>"NO OK"</formula>
    </cfRule>
  </conditionalFormatting>
  <conditionalFormatting sqref="J45">
    <cfRule type="cellIs" dxfId="606" priority="126" operator="equal">
      <formula>"OK"</formula>
    </cfRule>
    <cfRule type="cellIs" dxfId="605" priority="127" operator="equal">
      <formula>"PARCIAL"</formula>
    </cfRule>
    <cfRule type="cellIs" dxfId="604" priority="128" operator="equal">
      <formula>"NO OK"</formula>
    </cfRule>
  </conditionalFormatting>
  <conditionalFormatting sqref="J61">
    <cfRule type="cellIs" dxfId="603" priority="123" operator="equal">
      <formula>"OK"</formula>
    </cfRule>
    <cfRule type="cellIs" dxfId="602" priority="124" operator="equal">
      <formula>"PARCIAL"</formula>
    </cfRule>
    <cfRule type="cellIs" dxfId="601" priority="125" operator="equal">
      <formula>"NO OK"</formula>
    </cfRule>
  </conditionalFormatting>
  <conditionalFormatting sqref="I7">
    <cfRule type="expression" dxfId="600" priority="116">
      <formula>#REF!&lt;1</formula>
    </cfRule>
    <cfRule type="expression" dxfId="599" priority="117">
      <formula>#REF!=0</formula>
    </cfRule>
    <cfRule type="expression" dxfId="598" priority="118">
      <formula>#REF!=1</formula>
    </cfRule>
  </conditionalFormatting>
  <conditionalFormatting sqref="I7">
    <cfRule type="expression" dxfId="597" priority="119">
      <formula>#REF!&gt;=0.8</formula>
    </cfRule>
  </conditionalFormatting>
  <conditionalFormatting sqref="H7">
    <cfRule type="expression" dxfId="596" priority="111">
      <formula>H7=0</formula>
    </cfRule>
    <cfRule type="expression" dxfId="595" priority="112">
      <formula>H7&lt;0.25</formula>
    </cfRule>
    <cfRule type="expression" dxfId="594" priority="113">
      <formula>H7&lt;0.5</formula>
    </cfRule>
    <cfRule type="expression" dxfId="593" priority="114">
      <formula>H7&lt;0.75</formula>
    </cfRule>
    <cfRule type="expression" dxfId="592" priority="115">
      <formula>H7&lt;10</formula>
    </cfRule>
  </conditionalFormatting>
  <conditionalFormatting sqref="J7">
    <cfRule type="expression" dxfId="591" priority="106">
      <formula>J7=0</formula>
    </cfRule>
    <cfRule type="expression" dxfId="590" priority="107">
      <formula>J7&lt;0.25</formula>
    </cfRule>
    <cfRule type="expression" dxfId="589" priority="108">
      <formula>J7&lt;0.5</formula>
    </cfRule>
    <cfRule type="expression" dxfId="588" priority="109">
      <formula>J7&lt;0.75</formula>
    </cfRule>
    <cfRule type="expression" dxfId="587" priority="110">
      <formula>J7&lt;10</formula>
    </cfRule>
  </conditionalFormatting>
  <conditionalFormatting sqref="I8">
    <cfRule type="expression" dxfId="586" priority="102">
      <formula>#REF!=0</formula>
    </cfRule>
    <cfRule type="expression" dxfId="585" priority="103">
      <formula>#REF!&lt;0.8</formula>
    </cfRule>
    <cfRule type="expression" dxfId="584" priority="104">
      <formula>#REF!="Conseguido"</formula>
    </cfRule>
    <cfRule type="expression" dxfId="583" priority="105">
      <formula>#REF!&gt;=0.8</formula>
    </cfRule>
  </conditionalFormatting>
  <conditionalFormatting sqref="J8">
    <cfRule type="expression" dxfId="582" priority="97">
      <formula>J8=0</formula>
    </cfRule>
    <cfRule type="expression" dxfId="581" priority="98">
      <formula>J8&lt;0.25</formula>
    </cfRule>
    <cfRule type="expression" dxfId="580" priority="99">
      <formula>J8&lt;0.5</formula>
    </cfRule>
    <cfRule type="expression" dxfId="579" priority="100">
      <formula>J8&lt;0.75</formula>
    </cfRule>
    <cfRule type="expression" dxfId="578" priority="101">
      <formula>J8&lt;10</formula>
    </cfRule>
  </conditionalFormatting>
  <conditionalFormatting sqref="L22">
    <cfRule type="expression" dxfId="577" priority="6">
      <formula>L22=0</formula>
    </cfRule>
    <cfRule type="expression" dxfId="576" priority="7">
      <formula>L22&lt;0.25</formula>
    </cfRule>
    <cfRule type="expression" dxfId="575" priority="8">
      <formula>L22&lt;0.5</formula>
    </cfRule>
    <cfRule type="expression" dxfId="574" priority="9">
      <formula>L22&lt;0.75</formula>
    </cfRule>
    <cfRule type="expression" dxfId="573" priority="10">
      <formula>L22&lt;10</formula>
    </cfRule>
  </conditionalFormatting>
  <conditionalFormatting sqref="L50">
    <cfRule type="expression" dxfId="572" priority="1">
      <formula>L50=0</formula>
    </cfRule>
    <cfRule type="expression" dxfId="571" priority="2">
      <formula>L50&lt;0.25</formula>
    </cfRule>
    <cfRule type="expression" dxfId="570" priority="3">
      <formula>L50&lt;0.5</formula>
    </cfRule>
    <cfRule type="expression" dxfId="569" priority="4">
      <formula>L50&lt;0.75</formula>
    </cfRule>
    <cfRule type="expression" dxfId="568" priority="5">
      <formula>L50&lt;10</formula>
    </cfRule>
  </conditionalFormatting>
  <conditionalFormatting sqref="L32">
    <cfRule type="cellIs" dxfId="567" priority="21" operator="equal">
      <formula>"OK"</formula>
    </cfRule>
    <cfRule type="cellIs" dxfId="566" priority="22" operator="equal">
      <formula>"PARCIAL"</formula>
    </cfRule>
    <cfRule type="cellIs" dxfId="565" priority="23" operator="equal">
      <formula>"NO OK"</formula>
    </cfRule>
  </conditionalFormatting>
  <conditionalFormatting sqref="L55:L58 L13:L16 L53">
    <cfRule type="cellIs" dxfId="564" priority="57" operator="equal">
      <formula>"OK"</formula>
    </cfRule>
    <cfRule type="cellIs" dxfId="563" priority="58" operator="equal">
      <formula>"PARCIAL"</formula>
    </cfRule>
    <cfRule type="cellIs" dxfId="562" priority="59" operator="equal">
      <formula>"NO OK"</formula>
    </cfRule>
  </conditionalFormatting>
  <conditionalFormatting sqref="L19">
    <cfRule type="cellIs" dxfId="561" priority="51" operator="equal">
      <formula>"OK"</formula>
    </cfRule>
    <cfRule type="cellIs" dxfId="560" priority="52" operator="equal">
      <formula>"PARCIAL"</formula>
    </cfRule>
    <cfRule type="cellIs" dxfId="559" priority="53" operator="equal">
      <formula>"NO OK"</formula>
    </cfRule>
  </conditionalFormatting>
  <conditionalFormatting sqref="L21">
    <cfRule type="cellIs" dxfId="558" priority="48" operator="equal">
      <formula>"OK"</formula>
    </cfRule>
    <cfRule type="cellIs" dxfId="557" priority="49" operator="equal">
      <formula>"PARCIAL"</formula>
    </cfRule>
    <cfRule type="cellIs" dxfId="556" priority="50" operator="equal">
      <formula>"NO OK"</formula>
    </cfRule>
  </conditionalFormatting>
  <conditionalFormatting sqref="L11">
    <cfRule type="cellIs" dxfId="555" priority="54" operator="equal">
      <formula>"OK"</formula>
    </cfRule>
    <cfRule type="cellIs" dxfId="554" priority="55" operator="equal">
      <formula>"PARCIAL"</formula>
    </cfRule>
    <cfRule type="cellIs" dxfId="553" priority="56" operator="equal">
      <formula>"NO OK"</formula>
    </cfRule>
  </conditionalFormatting>
  <conditionalFormatting sqref="L9 L23 L30 L43 L46 L51 L59 L63 L17">
    <cfRule type="expression" dxfId="552" priority="60">
      <formula>#REF!=0</formula>
    </cfRule>
    <cfRule type="expression" dxfId="551" priority="61">
      <formula>#REF!&lt;0.8</formula>
    </cfRule>
    <cfRule type="expression" dxfId="550" priority="62">
      <formula>#REF!="Conseguido"</formula>
    </cfRule>
    <cfRule type="expression" dxfId="549" priority="63">
      <formula>#REF!&gt;=0.8</formula>
    </cfRule>
  </conditionalFormatting>
  <conditionalFormatting sqref="L34 L36:L37 L40 L42">
    <cfRule type="cellIs" dxfId="548" priority="42" operator="equal">
      <formula>"OK"</formula>
    </cfRule>
    <cfRule type="cellIs" dxfId="547" priority="43" operator="equal">
      <formula>"PARCIAL"</formula>
    </cfRule>
    <cfRule type="cellIs" dxfId="546" priority="44" operator="equal">
      <formula>"NO OK"</formula>
    </cfRule>
  </conditionalFormatting>
  <conditionalFormatting sqref="L25 L27 L29">
    <cfRule type="cellIs" dxfId="545" priority="45" operator="equal">
      <formula>"OK"</formula>
    </cfRule>
    <cfRule type="cellIs" dxfId="544" priority="46" operator="equal">
      <formula>"PARCIAL"</formula>
    </cfRule>
    <cfRule type="cellIs" dxfId="543" priority="47" operator="equal">
      <formula>"NO OK"</formula>
    </cfRule>
  </conditionalFormatting>
  <conditionalFormatting sqref="L48:L49">
    <cfRule type="cellIs" dxfId="542" priority="39" operator="equal">
      <formula>"OK"</formula>
    </cfRule>
    <cfRule type="cellIs" dxfId="541" priority="40" operator="equal">
      <formula>"PARCIAL"</formula>
    </cfRule>
    <cfRule type="cellIs" dxfId="540" priority="41" operator="equal">
      <formula>"NO OK"</formula>
    </cfRule>
  </conditionalFormatting>
  <conditionalFormatting sqref="L62">
    <cfRule type="cellIs" dxfId="539" priority="36" operator="equal">
      <formula>"OK"</formula>
    </cfRule>
    <cfRule type="cellIs" dxfId="538" priority="37" operator="equal">
      <formula>"PARCIAL"</formula>
    </cfRule>
    <cfRule type="cellIs" dxfId="537" priority="38" operator="equal">
      <formula>"NO OK"</formula>
    </cfRule>
  </conditionalFormatting>
  <conditionalFormatting sqref="L65">
    <cfRule type="cellIs" dxfId="536" priority="33" operator="equal">
      <formula>"OK"</formula>
    </cfRule>
    <cfRule type="cellIs" dxfId="535" priority="34" operator="equal">
      <formula>"PARCIAL"</formula>
    </cfRule>
    <cfRule type="cellIs" dxfId="534" priority="35" operator="equal">
      <formula>"NO OK"</formula>
    </cfRule>
  </conditionalFormatting>
  <conditionalFormatting sqref="L39">
    <cfRule type="cellIs" dxfId="533" priority="30" operator="equal">
      <formula>"OK"</formula>
    </cfRule>
    <cfRule type="cellIs" dxfId="532" priority="31" operator="equal">
      <formula>"PARCIAL"</formula>
    </cfRule>
    <cfRule type="cellIs" dxfId="531" priority="32" operator="equal">
      <formula>"NO OK"</formula>
    </cfRule>
  </conditionalFormatting>
  <conditionalFormatting sqref="L45">
    <cfRule type="cellIs" dxfId="530" priority="27" operator="equal">
      <formula>"OK"</formula>
    </cfRule>
    <cfRule type="cellIs" dxfId="529" priority="28" operator="equal">
      <formula>"PARCIAL"</formula>
    </cfRule>
    <cfRule type="cellIs" dxfId="528" priority="29" operator="equal">
      <formula>"NO OK"</formula>
    </cfRule>
  </conditionalFormatting>
  <conditionalFormatting sqref="L61">
    <cfRule type="cellIs" dxfId="527" priority="24" operator="equal">
      <formula>"OK"</formula>
    </cfRule>
    <cfRule type="cellIs" dxfId="526" priority="25" operator="equal">
      <formula>"PARCIAL"</formula>
    </cfRule>
    <cfRule type="cellIs" dxfId="525" priority="26" operator="equal">
      <formula>"NO OK"</formula>
    </cfRule>
  </conditionalFormatting>
  <conditionalFormatting sqref="L7">
    <cfRule type="expression" dxfId="524" priority="16">
      <formula>L7=0</formula>
    </cfRule>
    <cfRule type="expression" dxfId="523" priority="17">
      <formula>L7&lt;0.25</formula>
    </cfRule>
    <cfRule type="expression" dxfId="522" priority="18">
      <formula>L7&lt;0.5</formula>
    </cfRule>
    <cfRule type="expression" dxfId="521" priority="19">
      <formula>L7&lt;0.75</formula>
    </cfRule>
    <cfRule type="expression" dxfId="520" priority="20">
      <formula>L7&lt;10</formula>
    </cfRule>
  </conditionalFormatting>
  <conditionalFormatting sqref="L8">
    <cfRule type="expression" dxfId="519" priority="11">
      <formula>L8=0</formula>
    </cfRule>
    <cfRule type="expression" dxfId="518" priority="12">
      <formula>L8&lt;0.25</formula>
    </cfRule>
    <cfRule type="expression" dxfId="517" priority="13">
      <formula>L8&lt;0.5</formula>
    </cfRule>
    <cfRule type="expression" dxfId="516" priority="14">
      <formula>L8&lt;0.75</formula>
    </cfRule>
    <cfRule type="expression" dxfId="515" priority="15">
      <formula>L8&lt;10</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filterMode="1"/>
  <dimension ref="B2:BV545"/>
  <sheetViews>
    <sheetView zoomScale="85" zoomScaleNormal="85" workbookViewId="0">
      <pane ySplit="5" topLeftCell="A6" activePane="bottomLeft" state="frozen"/>
      <selection pane="bottomLeft" activeCell="T60" sqref="T60"/>
    </sheetView>
  </sheetViews>
  <sheetFormatPr baseColWidth="10" defaultRowHeight="14.4"/>
  <cols>
    <col min="1" max="1" width="5" customWidth="1"/>
    <col min="2" max="2" width="12.33203125" bestFit="1" customWidth="1"/>
    <col min="3" max="3" width="26.6640625" customWidth="1"/>
    <col min="4" max="11" width="6.6640625" customWidth="1"/>
    <col min="13" max="13" width="13.5546875" bestFit="1" customWidth="1"/>
    <col min="14" max="14" width="13.5546875" customWidth="1"/>
    <col min="15" max="15" width="28.44140625" style="177" customWidth="1"/>
    <col min="16" max="16" width="10.88671875" bestFit="1" customWidth="1"/>
    <col min="18" max="18" width="13.88671875" customWidth="1"/>
    <col min="19" max="19" width="14.6640625" customWidth="1"/>
    <col min="20" max="20" width="27.109375" customWidth="1"/>
    <col min="23" max="23" width="14" hidden="1" customWidth="1"/>
    <col min="24" max="24" width="20.109375" hidden="1" customWidth="1"/>
    <col min="25" max="25" width="0" hidden="1" customWidth="1"/>
    <col min="27" max="27" width="5" customWidth="1"/>
    <col min="28" max="28" width="12.33203125" bestFit="1" customWidth="1"/>
    <col min="29" max="29" width="26.6640625" customWidth="1"/>
    <col min="30" max="37" width="6.6640625" customWidth="1"/>
    <col min="39" max="39" width="13.5546875" bestFit="1" customWidth="1"/>
    <col min="40" max="40" width="13.5546875" customWidth="1"/>
    <col min="41" max="41" width="28.44140625" style="177" customWidth="1"/>
    <col min="42" max="42" width="10.88671875" bestFit="1" customWidth="1"/>
    <col min="44" max="44" width="13.88671875" customWidth="1"/>
    <col min="45" max="45" width="14.6640625" customWidth="1"/>
    <col min="46" max="46" width="18.5546875" customWidth="1"/>
    <col min="52" max="52" width="13.109375" bestFit="1" customWidth="1"/>
    <col min="53" max="53" width="5" customWidth="1"/>
    <col min="54" max="54" width="12.33203125" bestFit="1" customWidth="1"/>
    <col min="55" max="55" width="26.6640625" customWidth="1"/>
    <col min="56" max="63" width="6.6640625" customWidth="1"/>
    <col min="65" max="65" width="13.5546875" bestFit="1" customWidth="1"/>
    <col min="66" max="66" width="13.5546875" customWidth="1"/>
    <col min="67" max="67" width="28.44140625" style="177" customWidth="1"/>
    <col min="68" max="68" width="10.88671875" bestFit="1" customWidth="1"/>
    <col min="70" max="70" width="13.88671875" customWidth="1"/>
    <col min="71" max="71" width="14.6640625" customWidth="1"/>
    <col min="72" max="72" width="18.5546875" customWidth="1"/>
  </cols>
  <sheetData>
    <row r="2" spans="2:74" s="492" customFormat="1" ht="30" customHeight="1">
      <c r="B2" s="151" t="s">
        <v>174</v>
      </c>
      <c r="C2" s="152" t="s">
        <v>143</v>
      </c>
      <c r="D2" s="586" t="s">
        <v>7</v>
      </c>
      <c r="E2" s="586"/>
      <c r="F2" s="586"/>
      <c r="G2" s="586"/>
      <c r="H2" s="586"/>
      <c r="I2" s="586"/>
      <c r="J2" s="586"/>
      <c r="K2" s="587"/>
      <c r="L2" s="153"/>
      <c r="M2" s="154" t="s">
        <v>234</v>
      </c>
      <c r="N2" s="491"/>
      <c r="O2" s="155" t="s">
        <v>284</v>
      </c>
      <c r="P2" s="588" t="s">
        <v>148</v>
      </c>
      <c r="Q2" s="588"/>
      <c r="R2" s="589"/>
      <c r="S2" s="581" t="s">
        <v>282</v>
      </c>
      <c r="T2" s="581"/>
      <c r="U2" s="581"/>
      <c r="V2" s="581"/>
      <c r="AB2" s="151" t="s">
        <v>174</v>
      </c>
      <c r="AC2" s="152" t="s">
        <v>143</v>
      </c>
      <c r="AD2" s="586" t="s">
        <v>7</v>
      </c>
      <c r="AE2" s="586"/>
      <c r="AF2" s="586"/>
      <c r="AG2" s="586"/>
      <c r="AH2" s="586"/>
      <c r="AI2" s="586"/>
      <c r="AJ2" s="586"/>
      <c r="AK2" s="587"/>
      <c r="AL2" s="153"/>
      <c r="AM2" s="154" t="s">
        <v>234</v>
      </c>
      <c r="AN2" s="491"/>
      <c r="AO2" s="155" t="s">
        <v>284</v>
      </c>
      <c r="AP2" s="588" t="s">
        <v>148</v>
      </c>
      <c r="AQ2" s="588"/>
      <c r="AR2" s="589"/>
      <c r="AS2" s="581" t="s">
        <v>282</v>
      </c>
      <c r="AT2" s="581"/>
      <c r="AU2" s="581"/>
      <c r="AV2" s="581"/>
      <c r="BB2" s="151" t="s">
        <v>174</v>
      </c>
      <c r="BC2" s="152" t="s">
        <v>143</v>
      </c>
      <c r="BD2" s="586" t="s">
        <v>7</v>
      </c>
      <c r="BE2" s="586"/>
      <c r="BF2" s="586"/>
      <c r="BG2" s="586"/>
      <c r="BH2" s="586"/>
      <c r="BI2" s="586"/>
      <c r="BJ2" s="586"/>
      <c r="BK2" s="587"/>
      <c r="BL2" s="153"/>
      <c r="BM2" s="154" t="s">
        <v>234</v>
      </c>
      <c r="BN2" s="491"/>
      <c r="BO2" s="155" t="s">
        <v>284</v>
      </c>
      <c r="BP2" s="588" t="s">
        <v>148</v>
      </c>
      <c r="BQ2" s="588"/>
      <c r="BR2" s="589"/>
      <c r="BS2" s="581" t="s">
        <v>282</v>
      </c>
      <c r="BT2" s="581"/>
      <c r="BU2" s="581"/>
      <c r="BV2" s="581"/>
    </row>
    <row r="3" spans="2:74">
      <c r="P3" s="1"/>
      <c r="Q3" s="1"/>
      <c r="R3" s="1"/>
      <c r="S3" s="1"/>
      <c r="T3" s="1"/>
      <c r="U3" s="169">
        <f>IFERROR(+COUNTIF(U6:U100,"SI")/(COUNTIF(U6:U100,"SI")+COUNTIF(U6:U100,"Non")),0)</f>
        <v>0.61363636363636365</v>
      </c>
      <c r="V3" s="169">
        <f>IFERROR(+COUNTIF(V6:V100,"SI")/(COUNTIF(V6:V100,"SI")+COUNTIF(V6:V100,"Non")),0)</f>
        <v>0.54545454545454541</v>
      </c>
      <c r="AC3" s="177"/>
      <c r="AP3" s="1"/>
      <c r="AQ3" s="1"/>
      <c r="AR3" s="1"/>
      <c r="AS3" s="1"/>
      <c r="AT3" s="1"/>
      <c r="AU3" s="169">
        <f>IFERROR(+COUNTIF(AU6:AU100,"SI")/(COUNTIF(AU6:AU100,"SI")+COUNTIF(AU6:AU100,"Non")),0)</f>
        <v>0</v>
      </c>
      <c r="AV3" s="169">
        <f>IFERROR(+COUNTIF(AV6:AV100,"SI")/(COUNTIF(AV6:AV100,"SI")+COUNTIF(AV6:AV100,"Non")),0)</f>
        <v>0</v>
      </c>
      <c r="BO3"/>
      <c r="BP3" s="1"/>
      <c r="BQ3" s="1"/>
      <c r="BR3" s="1"/>
      <c r="BS3" s="1"/>
      <c r="BT3" s="1"/>
      <c r="BU3" s="169">
        <f>IFERROR(+COUNTIF(BU6:BU100,"SI")/(COUNTIF(BU6:BU100,"SI")+COUNTIF(BU6:BU100,"Non")),0)</f>
        <v>0</v>
      </c>
      <c r="BV3" s="169">
        <f>IFERROR(+COUNTIF(BV6:BV100,"SI")/(COUNTIF(BV6:BV100,"SI")+COUNTIF(BV6:BV100,"Non")),0)</f>
        <v>0</v>
      </c>
    </row>
    <row r="4" spans="2:74" ht="15" customHeight="1">
      <c r="B4" s="582" t="s">
        <v>228</v>
      </c>
      <c r="C4" s="583"/>
      <c r="D4" s="582" t="s">
        <v>229</v>
      </c>
      <c r="E4" s="583"/>
      <c r="F4" s="582" t="s">
        <v>230</v>
      </c>
      <c r="G4" s="583"/>
      <c r="H4" s="582" t="s">
        <v>231</v>
      </c>
      <c r="I4" s="583"/>
      <c r="J4" s="582" t="s">
        <v>232</v>
      </c>
      <c r="K4" s="583"/>
      <c r="M4" s="580" t="s">
        <v>149</v>
      </c>
      <c r="N4" s="580" t="s">
        <v>544</v>
      </c>
      <c r="O4" s="580"/>
      <c r="P4" s="580" t="s">
        <v>545</v>
      </c>
      <c r="Q4" s="578" t="s">
        <v>546</v>
      </c>
      <c r="R4" s="580" t="s">
        <v>547</v>
      </c>
      <c r="S4" s="577" t="s">
        <v>278</v>
      </c>
      <c r="T4" s="577" t="s">
        <v>279</v>
      </c>
      <c r="U4" s="577" t="s">
        <v>280</v>
      </c>
      <c r="V4" s="577" t="s">
        <v>281</v>
      </c>
      <c r="AB4" s="582" t="s">
        <v>228</v>
      </c>
      <c r="AC4" s="583"/>
      <c r="AD4" s="582" t="s">
        <v>229</v>
      </c>
      <c r="AE4" s="583"/>
      <c r="AF4" s="582" t="s">
        <v>230</v>
      </c>
      <c r="AG4" s="583"/>
      <c r="AH4" s="582" t="s">
        <v>231</v>
      </c>
      <c r="AI4" s="583"/>
      <c r="AJ4" s="582" t="s">
        <v>232</v>
      </c>
      <c r="AK4" s="583"/>
      <c r="AM4" s="580" t="s">
        <v>149</v>
      </c>
      <c r="AN4" s="580" t="s">
        <v>544</v>
      </c>
      <c r="AO4" s="580"/>
      <c r="AP4" s="580" t="s">
        <v>545</v>
      </c>
      <c r="AQ4" s="578" t="s">
        <v>546</v>
      </c>
      <c r="AR4" s="580" t="s">
        <v>547</v>
      </c>
      <c r="AS4" s="577" t="s">
        <v>278</v>
      </c>
      <c r="AT4" s="577" t="s">
        <v>279</v>
      </c>
      <c r="AU4" s="577" t="s">
        <v>280</v>
      </c>
      <c r="AV4" s="577" t="s">
        <v>281</v>
      </c>
      <c r="BB4" s="582" t="s">
        <v>228</v>
      </c>
      <c r="BC4" s="583"/>
      <c r="BD4" s="582" t="s">
        <v>229</v>
      </c>
      <c r="BE4" s="583"/>
      <c r="BF4" s="582" t="s">
        <v>230</v>
      </c>
      <c r="BG4" s="583"/>
      <c r="BH4" s="582" t="s">
        <v>231</v>
      </c>
      <c r="BI4" s="583"/>
      <c r="BJ4" s="582" t="s">
        <v>232</v>
      </c>
      <c r="BK4" s="583"/>
      <c r="BM4" s="580" t="s">
        <v>149</v>
      </c>
      <c r="BN4" s="580" t="s">
        <v>544</v>
      </c>
      <c r="BO4" s="580"/>
      <c r="BP4" s="580" t="s">
        <v>545</v>
      </c>
      <c r="BQ4" s="578" t="s">
        <v>546</v>
      </c>
      <c r="BR4" s="580" t="s">
        <v>547</v>
      </c>
      <c r="BS4" s="577" t="s">
        <v>278</v>
      </c>
      <c r="BT4" s="577" t="s">
        <v>279</v>
      </c>
      <c r="BU4" s="577" t="s">
        <v>280</v>
      </c>
      <c r="BV4" s="577" t="s">
        <v>281</v>
      </c>
    </row>
    <row r="5" spans="2:74" hidden="1">
      <c r="B5" s="584"/>
      <c r="C5" s="585"/>
      <c r="D5" s="113" t="s">
        <v>151</v>
      </c>
      <c r="E5" s="114" t="s">
        <v>12</v>
      </c>
      <c r="F5" s="113" t="s">
        <v>151</v>
      </c>
      <c r="G5" s="114" t="s">
        <v>12</v>
      </c>
      <c r="H5" s="113" t="s">
        <v>151</v>
      </c>
      <c r="I5" s="114" t="s">
        <v>12</v>
      </c>
      <c r="J5" s="113" t="s">
        <v>151</v>
      </c>
      <c r="K5" s="114" t="s">
        <v>12</v>
      </c>
      <c r="M5" s="580"/>
      <c r="N5" s="580"/>
      <c r="O5" s="580"/>
      <c r="P5" s="580"/>
      <c r="Q5" s="579"/>
      <c r="R5" s="580"/>
      <c r="S5" s="577"/>
      <c r="T5" s="577"/>
      <c r="U5" s="577"/>
      <c r="V5" s="577"/>
      <c r="AB5" s="584"/>
      <c r="AC5" s="585"/>
      <c r="AD5" s="113" t="s">
        <v>151</v>
      </c>
      <c r="AE5" s="114" t="s">
        <v>12</v>
      </c>
      <c r="AF5" s="113" t="s">
        <v>151</v>
      </c>
      <c r="AG5" s="114" t="s">
        <v>12</v>
      </c>
      <c r="AH5" s="113" t="s">
        <v>151</v>
      </c>
      <c r="AI5" s="114" t="s">
        <v>12</v>
      </c>
      <c r="AJ5" s="113" t="s">
        <v>151</v>
      </c>
      <c r="AK5" s="114" t="s">
        <v>12</v>
      </c>
      <c r="AM5" s="580"/>
      <c r="AN5" s="580"/>
      <c r="AO5" s="580"/>
      <c r="AP5" s="580"/>
      <c r="AQ5" s="579"/>
      <c r="AR5" s="580"/>
      <c r="AS5" s="577"/>
      <c r="AT5" s="577"/>
      <c r="AU5" s="577"/>
      <c r="AV5" s="577"/>
      <c r="BB5" s="584"/>
      <c r="BC5" s="585"/>
      <c r="BD5" s="113" t="s">
        <v>151</v>
      </c>
      <c r="BE5" s="114" t="s">
        <v>12</v>
      </c>
      <c r="BF5" s="113" t="s">
        <v>151</v>
      </c>
      <c r="BG5" s="114" t="s">
        <v>12</v>
      </c>
      <c r="BH5" s="113" t="s">
        <v>151</v>
      </c>
      <c r="BI5" s="114" t="s">
        <v>12</v>
      </c>
      <c r="BJ5" s="113" t="s">
        <v>151</v>
      </c>
      <c r="BK5" s="114" t="s">
        <v>12</v>
      </c>
      <c r="BM5" s="580"/>
      <c r="BN5" s="580"/>
      <c r="BO5" s="580"/>
      <c r="BP5" s="580"/>
      <c r="BQ5" s="579"/>
      <c r="BR5" s="580"/>
      <c r="BS5" s="577"/>
      <c r="BT5" s="577"/>
      <c r="BU5" s="577"/>
      <c r="BV5" s="577"/>
    </row>
    <row r="6" spans="2:74" s="1" customFormat="1" ht="30" hidden="1" customHeight="1">
      <c r="B6" s="161" t="s">
        <v>265</v>
      </c>
      <c r="C6" s="162" t="s">
        <v>256</v>
      </c>
      <c r="D6" s="485">
        <v>4</v>
      </c>
      <c r="E6" s="486">
        <v>6.3492063492063489E-2</v>
      </c>
      <c r="F6" s="485">
        <v>5</v>
      </c>
      <c r="G6" s="486">
        <v>7.9365079365079361E-2</v>
      </c>
      <c r="H6" s="485">
        <v>0</v>
      </c>
      <c r="I6" s="486">
        <v>0</v>
      </c>
      <c r="J6" s="485">
        <v>0</v>
      </c>
      <c r="K6" s="486">
        <v>0</v>
      </c>
      <c r="M6" s="590" t="s">
        <v>548</v>
      </c>
      <c r="N6" s="493">
        <v>19824</v>
      </c>
      <c r="O6" s="493" t="s">
        <v>549</v>
      </c>
      <c r="P6" s="493" t="s">
        <v>550</v>
      </c>
      <c r="Q6" s="494">
        <v>0.76623376623376604</v>
      </c>
      <c r="R6" s="494">
        <v>0.57281553398058305</v>
      </c>
      <c r="S6" s="494">
        <v>0.8</v>
      </c>
      <c r="T6" s="494">
        <v>0.66</v>
      </c>
      <c r="U6" s="171" t="str">
        <f>+IF(Q6=0,"----",IF(Q6&gt;=S6,"SI","NON"))</f>
        <v>NON</v>
      </c>
      <c r="V6" s="172" t="str">
        <f>+IF(R6=0,"----",IF(R6&gt;=T6,"SI","NON"))</f>
        <v>NON</v>
      </c>
      <c r="AB6" s="161" t="s">
        <v>265</v>
      </c>
      <c r="AC6" s="162" t="s">
        <v>256</v>
      </c>
      <c r="AD6" s="163"/>
      <c r="AE6" s="164"/>
      <c r="AF6" s="163"/>
      <c r="AG6" s="164"/>
      <c r="AH6" s="163"/>
      <c r="AI6" s="164"/>
      <c r="AJ6" s="163"/>
      <c r="AK6" s="164"/>
      <c r="AM6" s="590" t="s">
        <v>548</v>
      </c>
      <c r="AN6" s="493">
        <v>19824</v>
      </c>
      <c r="AO6" s="493" t="s">
        <v>549</v>
      </c>
      <c r="AP6" s="493"/>
      <c r="AQ6" s="494"/>
      <c r="AR6" s="494"/>
      <c r="AS6" s="494"/>
      <c r="AT6" s="170"/>
      <c r="AU6" s="171" t="str">
        <f>+IF(AQ6=0,"----",IF(AQ6&gt;=AS6,"SI","NON"))</f>
        <v>----</v>
      </c>
      <c r="AV6" s="172" t="str">
        <f>+IF(AR6=0,"----",IF(AR6&gt;=AT6,"SI","NON"))</f>
        <v>----</v>
      </c>
      <c r="BB6" s="161" t="s">
        <v>265</v>
      </c>
      <c r="BC6" s="162" t="s">
        <v>256</v>
      </c>
      <c r="BD6" s="163"/>
      <c r="BE6" s="164"/>
      <c r="BF6" s="163"/>
      <c r="BG6" s="164"/>
      <c r="BH6" s="163"/>
      <c r="BI6" s="164"/>
      <c r="BJ6" s="163"/>
      <c r="BK6" s="164"/>
      <c r="BM6" s="591" t="s">
        <v>548</v>
      </c>
      <c r="BN6" s="493">
        <v>19824</v>
      </c>
      <c r="BO6" s="493" t="s">
        <v>549</v>
      </c>
      <c r="BP6" s="493"/>
      <c r="BQ6" s="493"/>
      <c r="BR6" s="494"/>
      <c r="BS6" s="494"/>
      <c r="BT6" s="170"/>
      <c r="BU6" s="171" t="str">
        <f>+IF(BQ6=0,"----",IF(BQ6&gt;=BS6,"SI","NON"))</f>
        <v>----</v>
      </c>
      <c r="BV6" s="172" t="str">
        <f>+IF(BR6=0,"----",IF(BR6&gt;=BT6,"SI","NON"))</f>
        <v>----</v>
      </c>
    </row>
    <row r="7" spans="2:74" s="1" customFormat="1" ht="30" hidden="1" customHeight="1">
      <c r="B7" s="161" t="s">
        <v>266</v>
      </c>
      <c r="C7" s="162" t="s">
        <v>257</v>
      </c>
      <c r="D7" s="485">
        <v>7</v>
      </c>
      <c r="E7" s="486">
        <v>0.12962962962962962</v>
      </c>
      <c r="F7" s="485">
        <v>4</v>
      </c>
      <c r="G7" s="486">
        <v>7.407407407407407E-2</v>
      </c>
      <c r="H7" s="485">
        <v>2</v>
      </c>
      <c r="I7" s="486">
        <v>3.7037037037037035E-2</v>
      </c>
      <c r="J7" s="485">
        <v>0</v>
      </c>
      <c r="K7" s="486">
        <v>0</v>
      </c>
      <c r="M7" s="590"/>
      <c r="N7" s="493">
        <v>19825</v>
      </c>
      <c r="O7" s="493" t="s">
        <v>551</v>
      </c>
      <c r="P7" s="493" t="s">
        <v>550</v>
      </c>
      <c r="Q7" s="494">
        <v>0.8</v>
      </c>
      <c r="R7" s="494">
        <v>0.63063063063063096</v>
      </c>
      <c r="S7" s="494">
        <v>0.8</v>
      </c>
      <c r="T7" s="494">
        <v>0.66</v>
      </c>
      <c r="U7" s="171" t="str">
        <f t="shared" ref="U7:V45" si="0">+IF(Q7=0,"----",IF(Q7&gt;=S7,"SI","NON"))</f>
        <v>SI</v>
      </c>
      <c r="V7" s="172" t="str">
        <f t="shared" si="0"/>
        <v>NON</v>
      </c>
      <c r="AB7" s="161" t="s">
        <v>266</v>
      </c>
      <c r="AC7" s="162" t="s">
        <v>257</v>
      </c>
      <c r="AD7" s="163"/>
      <c r="AE7" s="164"/>
      <c r="AF7" s="163"/>
      <c r="AG7" s="164"/>
      <c r="AH7" s="163"/>
      <c r="AI7" s="164"/>
      <c r="AJ7" s="163"/>
      <c r="AK7" s="164"/>
      <c r="AM7" s="590"/>
      <c r="AN7" s="493">
        <v>19825</v>
      </c>
      <c r="AO7" s="493" t="s">
        <v>551</v>
      </c>
      <c r="AP7" s="493"/>
      <c r="AQ7" s="494"/>
      <c r="AR7" s="494"/>
      <c r="AS7" s="494"/>
      <c r="AT7" s="170"/>
      <c r="AU7" s="171" t="str">
        <f t="shared" ref="AU7:AU49" si="1">+IF(AQ7=0,"----",IF(AQ7&gt;=AS7,"SI","NON"))</f>
        <v>----</v>
      </c>
      <c r="AV7" s="172" t="str">
        <f t="shared" ref="AV7:AV49" si="2">+IF(AR7=0,"----",IF(AR7&gt;=AT7,"SI","NON"))</f>
        <v>----</v>
      </c>
      <c r="BB7" s="161" t="s">
        <v>266</v>
      </c>
      <c r="BC7" s="162" t="s">
        <v>257</v>
      </c>
      <c r="BD7" s="163"/>
      <c r="BE7" s="164"/>
      <c r="BF7" s="163"/>
      <c r="BG7" s="164"/>
      <c r="BH7" s="163"/>
      <c r="BI7" s="164"/>
      <c r="BJ7" s="163"/>
      <c r="BK7" s="164"/>
      <c r="BM7" s="592"/>
      <c r="BN7" s="493">
        <v>19825</v>
      </c>
      <c r="BO7" s="493" t="s">
        <v>551</v>
      </c>
      <c r="BP7" s="493"/>
      <c r="BQ7" s="493"/>
      <c r="BR7" s="494"/>
      <c r="BS7" s="494"/>
      <c r="BT7" s="170"/>
      <c r="BU7" s="171" t="str">
        <f t="shared" ref="BU7:BU49" si="3">+IF(BQ7=0,"----",IF(BQ7&gt;=BS7,"SI","NON"))</f>
        <v>----</v>
      </c>
      <c r="BV7" s="172" t="str">
        <f t="shared" ref="BV7:BV49" si="4">+IF(BR7=0,"----",IF(BR7&gt;=BT7,"SI","NON"))</f>
        <v>----</v>
      </c>
    </row>
    <row r="8" spans="2:74" s="1" customFormat="1" ht="30" customHeight="1">
      <c r="B8" s="161" t="s">
        <v>267</v>
      </c>
      <c r="C8" s="165" t="s">
        <v>271</v>
      </c>
      <c r="D8" s="485">
        <v>4</v>
      </c>
      <c r="E8" s="486">
        <v>0.16666666666666666</v>
      </c>
      <c r="F8" s="485">
        <v>1</v>
      </c>
      <c r="G8" s="486">
        <v>4.1666666666666664E-2</v>
      </c>
      <c r="H8" s="485">
        <v>0</v>
      </c>
      <c r="I8" s="486">
        <v>0</v>
      </c>
      <c r="J8" s="485">
        <v>0</v>
      </c>
      <c r="K8" s="486">
        <v>0</v>
      </c>
      <c r="M8" s="590"/>
      <c r="N8" s="493">
        <v>19826</v>
      </c>
      <c r="O8" s="493" t="s">
        <v>552</v>
      </c>
      <c r="P8" s="493" t="s">
        <v>550</v>
      </c>
      <c r="Q8" s="494">
        <v>0.63013698630137005</v>
      </c>
      <c r="R8" s="494">
        <v>0.41818181818181799</v>
      </c>
      <c r="S8" s="494">
        <v>0.8</v>
      </c>
      <c r="T8" s="494">
        <v>0.66</v>
      </c>
      <c r="U8" s="171" t="str">
        <f t="shared" si="0"/>
        <v>NON</v>
      </c>
      <c r="V8" s="172" t="str">
        <f t="shared" si="0"/>
        <v>NON</v>
      </c>
      <c r="AB8" s="161" t="s">
        <v>267</v>
      </c>
      <c r="AC8" s="165" t="s">
        <v>271</v>
      </c>
      <c r="AD8" s="163"/>
      <c r="AE8" s="164"/>
      <c r="AF8" s="163"/>
      <c r="AG8" s="164"/>
      <c r="AH8" s="163"/>
      <c r="AI8" s="164"/>
      <c r="AJ8" s="163"/>
      <c r="AK8" s="164"/>
      <c r="AM8" s="590"/>
      <c r="AN8" s="493">
        <v>19826</v>
      </c>
      <c r="AO8" s="493" t="s">
        <v>552</v>
      </c>
      <c r="AP8" s="493"/>
      <c r="AQ8" s="494"/>
      <c r="AR8" s="494"/>
      <c r="AS8" s="494"/>
      <c r="AT8" s="170"/>
      <c r="AU8" s="171" t="str">
        <f t="shared" si="1"/>
        <v>----</v>
      </c>
      <c r="AV8" s="172" t="str">
        <f t="shared" si="2"/>
        <v>----</v>
      </c>
      <c r="BB8" s="161" t="s">
        <v>267</v>
      </c>
      <c r="BC8" s="165" t="s">
        <v>271</v>
      </c>
      <c r="BD8" s="163"/>
      <c r="BE8" s="164"/>
      <c r="BF8" s="163"/>
      <c r="BG8" s="164"/>
      <c r="BH8" s="163"/>
      <c r="BI8" s="164"/>
      <c r="BJ8" s="163"/>
      <c r="BK8" s="164"/>
      <c r="BM8" s="592"/>
      <c r="BN8" s="493">
        <v>19826</v>
      </c>
      <c r="BO8" s="493" t="s">
        <v>552</v>
      </c>
      <c r="BP8" s="493"/>
      <c r="BQ8" s="493"/>
      <c r="BR8" s="494"/>
      <c r="BS8" s="494"/>
      <c r="BT8" s="170"/>
      <c r="BU8" s="171" t="str">
        <f t="shared" si="3"/>
        <v>----</v>
      </c>
      <c r="BV8" s="172" t="str">
        <f t="shared" si="4"/>
        <v>----</v>
      </c>
    </row>
    <row r="9" spans="2:74" s="1" customFormat="1" ht="30" customHeight="1">
      <c r="B9" s="161" t="s">
        <v>268</v>
      </c>
      <c r="C9" s="165" t="s">
        <v>272</v>
      </c>
      <c r="D9" s="485">
        <v>5</v>
      </c>
      <c r="E9" s="486">
        <v>0.23809523809523808</v>
      </c>
      <c r="F9" s="485">
        <v>1</v>
      </c>
      <c r="G9" s="486">
        <v>4.7619047619047616E-2</v>
      </c>
      <c r="H9" s="485">
        <v>0</v>
      </c>
      <c r="I9" s="486">
        <v>0</v>
      </c>
      <c r="J9" s="485">
        <v>0</v>
      </c>
      <c r="K9" s="486">
        <v>0</v>
      </c>
      <c r="M9" s="590"/>
      <c r="N9" s="493">
        <v>19827</v>
      </c>
      <c r="O9" s="493" t="s">
        <v>553</v>
      </c>
      <c r="P9" s="493" t="s">
        <v>550</v>
      </c>
      <c r="Q9" s="494">
        <v>0.734375</v>
      </c>
      <c r="R9" s="494">
        <v>0.45192307692307698</v>
      </c>
      <c r="S9" s="494">
        <v>0.8</v>
      </c>
      <c r="T9" s="494">
        <v>0.66</v>
      </c>
      <c r="U9" s="171" t="str">
        <f t="shared" si="0"/>
        <v>NON</v>
      </c>
      <c r="V9" s="172" t="str">
        <f t="shared" si="0"/>
        <v>NON</v>
      </c>
      <c r="AB9" s="161" t="s">
        <v>268</v>
      </c>
      <c r="AC9" s="165" t="s">
        <v>272</v>
      </c>
      <c r="AD9" s="163"/>
      <c r="AE9" s="164"/>
      <c r="AF9" s="163"/>
      <c r="AG9" s="164"/>
      <c r="AH9" s="163"/>
      <c r="AI9" s="164"/>
      <c r="AJ9" s="163"/>
      <c r="AK9" s="164"/>
      <c r="AM9" s="590"/>
      <c r="AN9" s="493">
        <v>19827</v>
      </c>
      <c r="AO9" s="493" t="s">
        <v>553</v>
      </c>
      <c r="AP9" s="493"/>
      <c r="AQ9" s="494"/>
      <c r="AR9" s="494"/>
      <c r="AS9" s="494"/>
      <c r="AT9" s="170"/>
      <c r="AU9" s="171" t="str">
        <f t="shared" si="1"/>
        <v>----</v>
      </c>
      <c r="AV9" s="172" t="str">
        <f t="shared" si="2"/>
        <v>----</v>
      </c>
      <c r="BB9" s="161" t="s">
        <v>268</v>
      </c>
      <c r="BC9" s="165" t="s">
        <v>272</v>
      </c>
      <c r="BD9" s="163"/>
      <c r="BE9" s="164"/>
      <c r="BF9" s="163"/>
      <c r="BG9" s="164"/>
      <c r="BH9" s="163"/>
      <c r="BI9" s="164"/>
      <c r="BJ9" s="163"/>
      <c r="BK9" s="164"/>
      <c r="BM9" s="592"/>
      <c r="BN9" s="493">
        <v>19827</v>
      </c>
      <c r="BO9" s="493" t="s">
        <v>553</v>
      </c>
      <c r="BP9" s="493"/>
      <c r="BQ9" s="493"/>
      <c r="BR9" s="494"/>
      <c r="BS9" s="494"/>
      <c r="BT9" s="170"/>
      <c r="BU9" s="171" t="str">
        <f t="shared" si="3"/>
        <v>----</v>
      </c>
      <c r="BV9" s="172" t="str">
        <f t="shared" si="4"/>
        <v>----</v>
      </c>
    </row>
    <row r="10" spans="2:74" s="1" customFormat="1" ht="30" hidden="1" customHeight="1">
      <c r="B10" s="166" t="s">
        <v>269</v>
      </c>
      <c r="C10" s="165" t="s">
        <v>273</v>
      </c>
      <c r="D10" s="485">
        <v>5</v>
      </c>
      <c r="E10" s="486">
        <v>0.12195121951219512</v>
      </c>
      <c r="F10" s="485">
        <v>2</v>
      </c>
      <c r="G10" s="486">
        <v>4.878048780487805E-2</v>
      </c>
      <c r="H10" s="485">
        <v>0</v>
      </c>
      <c r="I10" s="486">
        <v>0</v>
      </c>
      <c r="J10" s="485">
        <v>0</v>
      </c>
      <c r="K10" s="486">
        <v>0</v>
      </c>
      <c r="M10" s="590"/>
      <c r="N10" s="493">
        <v>19828</v>
      </c>
      <c r="O10" s="493" t="s">
        <v>554</v>
      </c>
      <c r="P10" s="493" t="s">
        <v>550</v>
      </c>
      <c r="Q10" s="494">
        <v>0.72368421052631604</v>
      </c>
      <c r="R10" s="494">
        <v>0.5</v>
      </c>
      <c r="S10" s="494">
        <v>0.8</v>
      </c>
      <c r="T10" s="494">
        <v>0.66</v>
      </c>
      <c r="U10" s="171" t="str">
        <f t="shared" si="0"/>
        <v>NON</v>
      </c>
      <c r="V10" s="172" t="str">
        <f t="shared" si="0"/>
        <v>NON</v>
      </c>
      <c r="AB10" s="166" t="s">
        <v>269</v>
      </c>
      <c r="AC10" s="165" t="s">
        <v>273</v>
      </c>
      <c r="AD10" s="163"/>
      <c r="AE10" s="164"/>
      <c r="AF10" s="163"/>
      <c r="AG10" s="164"/>
      <c r="AH10" s="163"/>
      <c r="AI10" s="164"/>
      <c r="AJ10" s="163"/>
      <c r="AK10" s="164"/>
      <c r="AM10" s="590"/>
      <c r="AN10" s="493">
        <v>19828</v>
      </c>
      <c r="AO10" s="493" t="s">
        <v>554</v>
      </c>
      <c r="AP10" s="493"/>
      <c r="AQ10" s="494"/>
      <c r="AR10" s="494"/>
      <c r="AS10" s="494"/>
      <c r="AT10" s="170"/>
      <c r="AU10" s="171" t="str">
        <f t="shared" si="1"/>
        <v>----</v>
      </c>
      <c r="AV10" s="172" t="str">
        <f t="shared" si="2"/>
        <v>----</v>
      </c>
      <c r="BB10" s="166" t="s">
        <v>269</v>
      </c>
      <c r="BC10" s="165" t="s">
        <v>273</v>
      </c>
      <c r="BD10" s="163"/>
      <c r="BE10" s="164"/>
      <c r="BF10" s="163"/>
      <c r="BG10" s="164"/>
      <c r="BH10" s="163"/>
      <c r="BI10" s="164"/>
      <c r="BJ10" s="163"/>
      <c r="BK10" s="164"/>
      <c r="BM10" s="592"/>
      <c r="BN10" s="493">
        <v>19828</v>
      </c>
      <c r="BO10" s="493" t="s">
        <v>554</v>
      </c>
      <c r="BP10" s="493"/>
      <c r="BQ10" s="493"/>
      <c r="BR10" s="494"/>
      <c r="BS10" s="494"/>
      <c r="BT10" s="170"/>
      <c r="BU10" s="171" t="str">
        <f t="shared" si="3"/>
        <v>----</v>
      </c>
      <c r="BV10" s="172" t="str">
        <f t="shared" si="4"/>
        <v>----</v>
      </c>
    </row>
    <row r="11" spans="2:74" s="1" customFormat="1" ht="30" customHeight="1">
      <c r="B11" s="166" t="s">
        <v>270</v>
      </c>
      <c r="C11" s="165" t="s">
        <v>274</v>
      </c>
      <c r="D11" s="485">
        <v>3</v>
      </c>
      <c r="E11" s="486">
        <v>5.3571428571428568E-2</v>
      </c>
      <c r="F11" s="485">
        <v>2</v>
      </c>
      <c r="G11" s="486">
        <v>3.5714285714285712E-2</v>
      </c>
      <c r="H11" s="485">
        <v>0</v>
      </c>
      <c r="I11" s="486">
        <v>0</v>
      </c>
      <c r="J11" s="485">
        <v>0</v>
      </c>
      <c r="K11" s="486">
        <v>0</v>
      </c>
      <c r="M11" s="590"/>
      <c r="N11" s="493">
        <v>19829</v>
      </c>
      <c r="O11" s="493" t="s">
        <v>555</v>
      </c>
      <c r="P11" s="493" t="s">
        <v>550</v>
      </c>
      <c r="Q11" s="494">
        <v>0.62962962962962998</v>
      </c>
      <c r="R11" s="494">
        <v>0.255639097744361</v>
      </c>
      <c r="S11" s="494">
        <v>0.8</v>
      </c>
      <c r="T11" s="494">
        <v>0.66</v>
      </c>
      <c r="U11" s="171" t="str">
        <f t="shared" si="0"/>
        <v>NON</v>
      </c>
      <c r="V11" s="172" t="str">
        <f t="shared" si="0"/>
        <v>NON</v>
      </c>
      <c r="AB11" s="166" t="s">
        <v>270</v>
      </c>
      <c r="AC11" s="165" t="s">
        <v>274</v>
      </c>
      <c r="AD11" s="163"/>
      <c r="AE11" s="164"/>
      <c r="AF11" s="163"/>
      <c r="AG11" s="164"/>
      <c r="AH11" s="163"/>
      <c r="AI11" s="164"/>
      <c r="AJ11" s="163"/>
      <c r="AK11" s="164"/>
      <c r="AM11" s="590"/>
      <c r="AN11" s="493">
        <v>19829</v>
      </c>
      <c r="AO11" s="493" t="s">
        <v>555</v>
      </c>
      <c r="AP11" s="493"/>
      <c r="AQ11" s="494"/>
      <c r="AR11" s="494"/>
      <c r="AS11" s="494"/>
      <c r="AT11" s="170"/>
      <c r="AU11" s="171" t="str">
        <f t="shared" si="1"/>
        <v>----</v>
      </c>
      <c r="AV11" s="172" t="str">
        <f t="shared" si="2"/>
        <v>----</v>
      </c>
      <c r="BB11" s="166" t="s">
        <v>270</v>
      </c>
      <c r="BC11" s="165" t="s">
        <v>274</v>
      </c>
      <c r="BD11" s="163"/>
      <c r="BE11" s="164"/>
      <c r="BF11" s="163"/>
      <c r="BG11" s="164"/>
      <c r="BH11" s="163"/>
      <c r="BI11" s="164"/>
      <c r="BJ11" s="163"/>
      <c r="BK11" s="164"/>
      <c r="BM11" s="592"/>
      <c r="BN11" s="493">
        <v>19829</v>
      </c>
      <c r="BO11" s="493" t="s">
        <v>555</v>
      </c>
      <c r="BP11" s="493"/>
      <c r="BQ11" s="493"/>
      <c r="BR11" s="494"/>
      <c r="BS11" s="494"/>
      <c r="BT11" s="170"/>
      <c r="BU11" s="171" t="str">
        <f t="shared" si="3"/>
        <v>----</v>
      </c>
      <c r="BV11" s="172" t="str">
        <f t="shared" si="4"/>
        <v>----</v>
      </c>
    </row>
    <row r="12" spans="2:74" s="1" customFormat="1" ht="30" customHeight="1">
      <c r="M12" s="590"/>
      <c r="N12" s="493">
        <v>19830</v>
      </c>
      <c r="O12" s="493" t="s">
        <v>556</v>
      </c>
      <c r="P12" s="493" t="s">
        <v>550</v>
      </c>
      <c r="Q12" s="494">
        <v>0.35483870967741898</v>
      </c>
      <c r="R12" s="494">
        <v>0.186440677966102</v>
      </c>
      <c r="S12" s="494">
        <v>0.8</v>
      </c>
      <c r="T12" s="494">
        <v>0.66</v>
      </c>
      <c r="U12" s="171" t="str">
        <f t="shared" si="0"/>
        <v>NON</v>
      </c>
      <c r="V12" s="172" t="str">
        <f t="shared" si="0"/>
        <v>NON</v>
      </c>
      <c r="AM12" s="590"/>
      <c r="AN12" s="493">
        <v>19830</v>
      </c>
      <c r="AO12" s="493" t="s">
        <v>556</v>
      </c>
      <c r="AP12" s="493"/>
      <c r="AQ12" s="494"/>
      <c r="AR12" s="494"/>
      <c r="AS12" s="494"/>
      <c r="AT12" s="170"/>
      <c r="AU12" s="171" t="str">
        <f t="shared" si="1"/>
        <v>----</v>
      </c>
      <c r="AV12" s="172" t="str">
        <f t="shared" si="2"/>
        <v>----</v>
      </c>
      <c r="BM12" s="592"/>
      <c r="BN12" s="493">
        <v>19830</v>
      </c>
      <c r="BO12" s="493" t="s">
        <v>556</v>
      </c>
      <c r="BP12" s="493"/>
      <c r="BQ12" s="493"/>
      <c r="BR12" s="494"/>
      <c r="BS12" s="494"/>
      <c r="BT12" s="170"/>
      <c r="BU12" s="171" t="str">
        <f t="shared" si="3"/>
        <v>----</v>
      </c>
      <c r="BV12" s="172" t="str">
        <f t="shared" si="4"/>
        <v>----</v>
      </c>
    </row>
    <row r="13" spans="2:74" s="1" customFormat="1" ht="30" hidden="1" customHeight="1">
      <c r="M13" s="590"/>
      <c r="N13" s="493">
        <v>19831</v>
      </c>
      <c r="O13" s="493" t="s">
        <v>557</v>
      </c>
      <c r="P13" s="493" t="s">
        <v>550</v>
      </c>
      <c r="Q13" s="494">
        <v>0.74025974025973995</v>
      </c>
      <c r="R13" s="494">
        <v>0.51351351351351404</v>
      </c>
      <c r="S13" s="494">
        <v>0.8</v>
      </c>
      <c r="T13" s="494">
        <v>0.66</v>
      </c>
      <c r="U13" s="171" t="str">
        <f t="shared" si="0"/>
        <v>NON</v>
      </c>
      <c r="V13" s="172" t="str">
        <f t="shared" si="0"/>
        <v>NON</v>
      </c>
      <c r="AM13" s="590"/>
      <c r="AN13" s="493">
        <v>19831</v>
      </c>
      <c r="AO13" s="493" t="s">
        <v>557</v>
      </c>
      <c r="AP13" s="493"/>
      <c r="AQ13" s="494"/>
      <c r="AR13" s="494"/>
      <c r="AS13" s="494"/>
      <c r="AT13" s="170"/>
      <c r="AU13" s="171" t="str">
        <f t="shared" si="1"/>
        <v>----</v>
      </c>
      <c r="AV13" s="172" t="str">
        <f t="shared" si="2"/>
        <v>----</v>
      </c>
      <c r="BM13" s="592"/>
      <c r="BN13" s="493">
        <v>19831</v>
      </c>
      <c r="BO13" s="493" t="s">
        <v>557</v>
      </c>
      <c r="BP13" s="493"/>
      <c r="BQ13" s="493"/>
      <c r="BR13" s="494"/>
      <c r="BS13" s="494"/>
      <c r="BT13" s="170"/>
      <c r="BU13" s="171" t="str">
        <f t="shared" si="3"/>
        <v>----</v>
      </c>
      <c r="BV13" s="172" t="str">
        <f t="shared" si="4"/>
        <v>----</v>
      </c>
    </row>
    <row r="14" spans="2:74" s="1" customFormat="1" ht="30" customHeight="1">
      <c r="M14" s="590"/>
      <c r="N14" s="493">
        <v>19832</v>
      </c>
      <c r="O14" s="493" t="s">
        <v>558</v>
      </c>
      <c r="P14" s="493" t="s">
        <v>550</v>
      </c>
      <c r="Q14" s="494">
        <v>0.55223880597014896</v>
      </c>
      <c r="R14" s="494">
        <v>0.324561403508772</v>
      </c>
      <c r="S14" s="494">
        <v>0.8</v>
      </c>
      <c r="T14" s="494">
        <v>0.66</v>
      </c>
      <c r="U14" s="171" t="str">
        <f t="shared" si="0"/>
        <v>NON</v>
      </c>
      <c r="V14" s="172" t="str">
        <f t="shared" si="0"/>
        <v>NON</v>
      </c>
      <c r="AM14" s="590"/>
      <c r="AN14" s="493">
        <v>19832</v>
      </c>
      <c r="AO14" s="493" t="s">
        <v>558</v>
      </c>
      <c r="AP14" s="493"/>
      <c r="AQ14" s="494"/>
      <c r="AR14" s="494"/>
      <c r="AS14" s="494"/>
      <c r="AT14" s="170"/>
      <c r="AU14" s="171" t="str">
        <f t="shared" si="1"/>
        <v>----</v>
      </c>
      <c r="AV14" s="172" t="str">
        <f t="shared" si="2"/>
        <v>----</v>
      </c>
      <c r="BM14" s="592"/>
      <c r="BN14" s="493">
        <v>19832</v>
      </c>
      <c r="BO14" s="493" t="s">
        <v>558</v>
      </c>
      <c r="BP14" s="493"/>
      <c r="BQ14" s="493"/>
      <c r="BR14" s="494"/>
      <c r="BS14" s="494"/>
      <c r="BT14" s="170"/>
      <c r="BU14" s="171" t="str">
        <f t="shared" si="3"/>
        <v>----</v>
      </c>
      <c r="BV14" s="172" t="str">
        <f t="shared" si="4"/>
        <v>----</v>
      </c>
    </row>
    <row r="15" spans="2:74" s="1" customFormat="1" ht="30" hidden="1" customHeight="1">
      <c r="M15" s="590"/>
      <c r="N15" s="493">
        <v>19833</v>
      </c>
      <c r="O15" s="493" t="s">
        <v>559</v>
      </c>
      <c r="P15" s="493" t="s">
        <v>550</v>
      </c>
      <c r="Q15" s="494">
        <v>0.77586206896551702</v>
      </c>
      <c r="R15" s="494">
        <v>0.64285714285714302</v>
      </c>
      <c r="S15" s="494">
        <v>0.8</v>
      </c>
      <c r="T15" s="494">
        <v>0.66</v>
      </c>
      <c r="U15" s="171" t="str">
        <f t="shared" si="0"/>
        <v>NON</v>
      </c>
      <c r="V15" s="172" t="str">
        <f t="shared" si="0"/>
        <v>NON</v>
      </c>
      <c r="AM15" s="590"/>
      <c r="AN15" s="493">
        <v>19833</v>
      </c>
      <c r="AO15" s="493" t="s">
        <v>559</v>
      </c>
      <c r="AP15" s="493"/>
      <c r="AQ15" s="494"/>
      <c r="AR15" s="494"/>
      <c r="AS15" s="494"/>
      <c r="AT15" s="170"/>
      <c r="AU15" s="171" t="str">
        <f t="shared" si="1"/>
        <v>----</v>
      </c>
      <c r="AV15" s="172" t="str">
        <f t="shared" si="2"/>
        <v>----</v>
      </c>
      <c r="BM15" s="592"/>
      <c r="BN15" s="493">
        <v>19833</v>
      </c>
      <c r="BO15" s="493" t="s">
        <v>559</v>
      </c>
      <c r="BP15" s="493"/>
      <c r="BQ15" s="493"/>
      <c r="BR15" s="494"/>
      <c r="BS15" s="494"/>
      <c r="BT15" s="170"/>
      <c r="BU15" s="171" t="str">
        <f t="shared" si="3"/>
        <v>----</v>
      </c>
      <c r="BV15" s="172" t="str">
        <f t="shared" si="4"/>
        <v>----</v>
      </c>
    </row>
    <row r="16" spans="2:74" s="1" customFormat="1" ht="30" hidden="1" customHeight="1">
      <c r="M16" s="590"/>
      <c r="N16" s="493">
        <v>19834</v>
      </c>
      <c r="O16" s="493" t="s">
        <v>560</v>
      </c>
      <c r="P16" s="493" t="s">
        <v>550</v>
      </c>
      <c r="Q16" s="494">
        <v>0.68571428571428605</v>
      </c>
      <c r="R16" s="494">
        <v>0.6</v>
      </c>
      <c r="S16" s="494">
        <v>0.8</v>
      </c>
      <c r="T16" s="494">
        <v>0.66</v>
      </c>
      <c r="U16" s="171" t="str">
        <f t="shared" si="0"/>
        <v>NON</v>
      </c>
      <c r="V16" s="172" t="str">
        <f t="shared" si="0"/>
        <v>NON</v>
      </c>
      <c r="AM16" s="590"/>
      <c r="AN16" s="493">
        <v>19834</v>
      </c>
      <c r="AO16" s="493" t="s">
        <v>560</v>
      </c>
      <c r="AP16" s="493"/>
      <c r="AQ16" s="494"/>
      <c r="AR16" s="494"/>
      <c r="AS16" s="494"/>
      <c r="AT16" s="170"/>
      <c r="AU16" s="171" t="str">
        <f t="shared" si="1"/>
        <v>----</v>
      </c>
      <c r="AV16" s="172" t="str">
        <f t="shared" si="2"/>
        <v>----</v>
      </c>
      <c r="BM16" s="592"/>
      <c r="BN16" s="493">
        <v>19834</v>
      </c>
      <c r="BO16" s="493" t="s">
        <v>560</v>
      </c>
      <c r="BP16" s="493"/>
      <c r="BQ16" s="493"/>
      <c r="BR16" s="494"/>
      <c r="BS16" s="494"/>
      <c r="BT16" s="170"/>
      <c r="BU16" s="171" t="str">
        <f t="shared" si="3"/>
        <v>----</v>
      </c>
      <c r="BV16" s="172" t="str">
        <f t="shared" si="4"/>
        <v>----</v>
      </c>
    </row>
    <row r="17" spans="13:74" s="1" customFormat="1" ht="30" hidden="1" customHeight="1">
      <c r="M17" s="590"/>
      <c r="N17" s="493">
        <v>19835</v>
      </c>
      <c r="O17" s="493" t="s">
        <v>561</v>
      </c>
      <c r="P17" s="493" t="s">
        <v>550</v>
      </c>
      <c r="Q17" s="494">
        <v>0.96363636363636396</v>
      </c>
      <c r="R17" s="494">
        <v>0.828125</v>
      </c>
      <c r="S17" s="494">
        <v>0.8</v>
      </c>
      <c r="T17" s="494">
        <v>0.66</v>
      </c>
      <c r="U17" s="171" t="str">
        <f t="shared" si="0"/>
        <v>SI</v>
      </c>
      <c r="V17" s="172" t="str">
        <f t="shared" si="0"/>
        <v>SI</v>
      </c>
      <c r="AM17" s="590"/>
      <c r="AN17" s="493">
        <v>19835</v>
      </c>
      <c r="AO17" s="493" t="s">
        <v>561</v>
      </c>
      <c r="AP17" s="493"/>
      <c r="AQ17" s="494"/>
      <c r="AR17" s="494"/>
      <c r="AS17" s="494"/>
      <c r="AT17" s="170"/>
      <c r="AU17" s="171" t="str">
        <f t="shared" si="1"/>
        <v>----</v>
      </c>
      <c r="AV17" s="172" t="str">
        <f t="shared" si="2"/>
        <v>----</v>
      </c>
      <c r="BM17" s="592"/>
      <c r="BN17" s="493">
        <v>19835</v>
      </c>
      <c r="BO17" s="493" t="s">
        <v>561</v>
      </c>
      <c r="BP17" s="493"/>
      <c r="BQ17" s="493"/>
      <c r="BR17" s="494"/>
      <c r="BS17" s="494"/>
      <c r="BT17" s="170"/>
      <c r="BU17" s="171" t="str">
        <f t="shared" si="3"/>
        <v>----</v>
      </c>
      <c r="BV17" s="172" t="str">
        <f t="shared" si="4"/>
        <v>----</v>
      </c>
    </row>
    <row r="18" spans="13:74" s="1" customFormat="1" ht="30" hidden="1" customHeight="1">
      <c r="M18" s="590"/>
      <c r="N18" s="493">
        <v>19836</v>
      </c>
      <c r="O18" s="493" t="s">
        <v>562</v>
      </c>
      <c r="P18" s="493" t="s">
        <v>550</v>
      </c>
      <c r="Q18" s="494">
        <v>0.84848484848484895</v>
      </c>
      <c r="R18" s="494">
        <v>0.66666666666666696</v>
      </c>
      <c r="S18" s="494">
        <v>0.8</v>
      </c>
      <c r="T18" s="494">
        <v>0.66</v>
      </c>
      <c r="U18" s="171" t="str">
        <f t="shared" si="0"/>
        <v>SI</v>
      </c>
      <c r="V18" s="172" t="str">
        <f t="shared" si="0"/>
        <v>SI</v>
      </c>
      <c r="AM18" s="590"/>
      <c r="AN18" s="493">
        <v>19836</v>
      </c>
      <c r="AO18" s="493" t="s">
        <v>562</v>
      </c>
      <c r="AP18" s="493"/>
      <c r="AQ18" s="494"/>
      <c r="AR18" s="494"/>
      <c r="AS18" s="494"/>
      <c r="AT18" s="170"/>
      <c r="AU18" s="171" t="str">
        <f t="shared" si="1"/>
        <v>----</v>
      </c>
      <c r="AV18" s="172" t="str">
        <f t="shared" si="2"/>
        <v>----</v>
      </c>
      <c r="BM18" s="592"/>
      <c r="BN18" s="493">
        <v>19836</v>
      </c>
      <c r="BO18" s="493" t="s">
        <v>562</v>
      </c>
      <c r="BP18" s="493"/>
      <c r="BQ18" s="493"/>
      <c r="BR18" s="494"/>
      <c r="BS18" s="494"/>
      <c r="BT18" s="170"/>
      <c r="BU18" s="171" t="str">
        <f t="shared" si="3"/>
        <v>----</v>
      </c>
      <c r="BV18" s="172" t="str">
        <f t="shared" si="4"/>
        <v>----</v>
      </c>
    </row>
    <row r="19" spans="13:74" s="1" customFormat="1" ht="30" customHeight="1">
      <c r="M19" s="590"/>
      <c r="N19" s="493">
        <v>19837</v>
      </c>
      <c r="O19" s="493" t="s">
        <v>563</v>
      </c>
      <c r="P19" s="493" t="s">
        <v>550</v>
      </c>
      <c r="Q19" s="494">
        <v>0.55769230769230804</v>
      </c>
      <c r="R19" s="494">
        <v>0.37662337662337703</v>
      </c>
      <c r="S19" s="494">
        <v>0.8</v>
      </c>
      <c r="T19" s="494">
        <v>0.66</v>
      </c>
      <c r="U19" s="171" t="str">
        <f t="shared" si="0"/>
        <v>NON</v>
      </c>
      <c r="V19" s="172" t="str">
        <f t="shared" si="0"/>
        <v>NON</v>
      </c>
      <c r="AM19" s="590"/>
      <c r="AN19" s="493">
        <v>19837</v>
      </c>
      <c r="AO19" s="493" t="s">
        <v>563</v>
      </c>
      <c r="AP19" s="493"/>
      <c r="AQ19" s="494"/>
      <c r="AR19" s="494"/>
      <c r="AS19" s="494"/>
      <c r="AT19" s="170"/>
      <c r="AU19" s="171" t="str">
        <f t="shared" si="1"/>
        <v>----</v>
      </c>
      <c r="AV19" s="172" t="str">
        <f t="shared" si="2"/>
        <v>----</v>
      </c>
      <c r="BM19" s="592"/>
      <c r="BN19" s="493">
        <v>19837</v>
      </c>
      <c r="BO19" s="493" t="s">
        <v>563</v>
      </c>
      <c r="BP19" s="493"/>
      <c r="BQ19" s="493"/>
      <c r="BR19" s="494"/>
      <c r="BS19" s="494"/>
      <c r="BT19" s="170"/>
      <c r="BU19" s="171" t="str">
        <f t="shared" si="3"/>
        <v>----</v>
      </c>
      <c r="BV19" s="172" t="str">
        <f t="shared" si="4"/>
        <v>----</v>
      </c>
    </row>
    <row r="20" spans="13:74" s="1" customFormat="1" ht="30" hidden="1" customHeight="1">
      <c r="M20" s="590"/>
      <c r="N20" s="493">
        <v>19838</v>
      </c>
      <c r="O20" s="493" t="s">
        <v>564</v>
      </c>
      <c r="P20" s="493" t="s">
        <v>550</v>
      </c>
      <c r="Q20" s="494">
        <v>0.88709677419354804</v>
      </c>
      <c r="R20" s="494">
        <v>0.74324324324324298</v>
      </c>
      <c r="S20" s="494">
        <v>0.8</v>
      </c>
      <c r="T20" s="494">
        <v>0.66</v>
      </c>
      <c r="U20" s="171" t="str">
        <f t="shared" si="0"/>
        <v>SI</v>
      </c>
      <c r="V20" s="172" t="str">
        <f t="shared" si="0"/>
        <v>SI</v>
      </c>
      <c r="AM20" s="590"/>
      <c r="AN20" s="493">
        <v>19838</v>
      </c>
      <c r="AO20" s="493" t="s">
        <v>564</v>
      </c>
      <c r="AP20" s="493"/>
      <c r="AQ20" s="494"/>
      <c r="AR20" s="494"/>
      <c r="AS20" s="494"/>
      <c r="AT20" s="170"/>
      <c r="AU20" s="171" t="str">
        <f t="shared" si="1"/>
        <v>----</v>
      </c>
      <c r="AV20" s="172" t="str">
        <f t="shared" si="2"/>
        <v>----</v>
      </c>
      <c r="BM20" s="592"/>
      <c r="BN20" s="493">
        <v>19838</v>
      </c>
      <c r="BO20" s="493" t="s">
        <v>564</v>
      </c>
      <c r="BP20" s="493"/>
      <c r="BQ20" s="493"/>
      <c r="BR20" s="494"/>
      <c r="BS20" s="494"/>
      <c r="BT20" s="170"/>
      <c r="BU20" s="171" t="str">
        <f t="shared" si="3"/>
        <v>----</v>
      </c>
      <c r="BV20" s="172" t="str">
        <f t="shared" si="4"/>
        <v>----</v>
      </c>
    </row>
    <row r="21" spans="13:74" s="1" customFormat="1" ht="30" customHeight="1">
      <c r="M21" s="590"/>
      <c r="N21" s="493">
        <v>19839</v>
      </c>
      <c r="O21" s="493" t="s">
        <v>565</v>
      </c>
      <c r="P21" s="493" t="s">
        <v>550</v>
      </c>
      <c r="Q21" s="494">
        <v>0.71428571428571397</v>
      </c>
      <c r="R21" s="494">
        <v>0.40909090909090901</v>
      </c>
      <c r="S21" s="494">
        <v>0.8</v>
      </c>
      <c r="T21" s="494">
        <v>0.66</v>
      </c>
      <c r="U21" s="171" t="str">
        <f t="shared" si="0"/>
        <v>NON</v>
      </c>
      <c r="V21" s="172" t="str">
        <f t="shared" si="0"/>
        <v>NON</v>
      </c>
      <c r="AM21" s="590"/>
      <c r="AN21" s="493">
        <v>19839</v>
      </c>
      <c r="AO21" s="493" t="s">
        <v>565</v>
      </c>
      <c r="AP21" s="493"/>
      <c r="AQ21" s="494"/>
      <c r="AR21" s="494"/>
      <c r="AS21" s="494"/>
      <c r="AT21" s="170"/>
      <c r="AU21" s="171" t="str">
        <f t="shared" si="1"/>
        <v>----</v>
      </c>
      <c r="AV21" s="172" t="str">
        <f t="shared" si="2"/>
        <v>----</v>
      </c>
      <c r="BM21" s="592"/>
      <c r="BN21" s="493">
        <v>19839</v>
      </c>
      <c r="BO21" s="493" t="s">
        <v>565</v>
      </c>
      <c r="BP21" s="493"/>
      <c r="BQ21" s="493"/>
      <c r="BR21" s="494"/>
      <c r="BS21" s="494"/>
      <c r="BT21" s="170"/>
      <c r="BU21" s="171" t="str">
        <f t="shared" si="3"/>
        <v>----</v>
      </c>
      <c r="BV21" s="172" t="str">
        <f t="shared" si="4"/>
        <v>----</v>
      </c>
    </row>
    <row r="22" spans="13:74" s="1" customFormat="1" ht="30" hidden="1" customHeight="1">
      <c r="M22" s="590"/>
      <c r="N22" s="493">
        <v>19840</v>
      </c>
      <c r="O22" s="493" t="s">
        <v>566</v>
      </c>
      <c r="P22" s="493" t="s">
        <v>550</v>
      </c>
      <c r="Q22" s="494">
        <v>0.73584905660377398</v>
      </c>
      <c r="R22" s="494">
        <v>0.59090909090909105</v>
      </c>
      <c r="S22" s="494">
        <v>0.8</v>
      </c>
      <c r="T22" s="494">
        <v>0.66</v>
      </c>
      <c r="U22" s="171" t="str">
        <f t="shared" si="0"/>
        <v>NON</v>
      </c>
      <c r="V22" s="172" t="str">
        <f t="shared" si="0"/>
        <v>NON</v>
      </c>
      <c r="AM22" s="590"/>
      <c r="AN22" s="493">
        <v>19840</v>
      </c>
      <c r="AO22" s="493" t="s">
        <v>566</v>
      </c>
      <c r="AP22" s="493"/>
      <c r="AQ22" s="494"/>
      <c r="AR22" s="494"/>
      <c r="AS22" s="494"/>
      <c r="AT22" s="170"/>
      <c r="AU22" s="171" t="str">
        <f t="shared" si="1"/>
        <v>----</v>
      </c>
      <c r="AV22" s="172" t="str">
        <f t="shared" si="2"/>
        <v>----</v>
      </c>
      <c r="BM22" s="592"/>
      <c r="BN22" s="493">
        <v>19840</v>
      </c>
      <c r="BO22" s="493" t="s">
        <v>566</v>
      </c>
      <c r="BP22" s="493"/>
      <c r="BQ22" s="493"/>
      <c r="BR22" s="494"/>
      <c r="BS22" s="494"/>
      <c r="BT22" s="170"/>
      <c r="BU22" s="171" t="str">
        <f t="shared" si="3"/>
        <v>----</v>
      </c>
      <c r="BV22" s="172" t="str">
        <f t="shared" si="4"/>
        <v>----</v>
      </c>
    </row>
    <row r="23" spans="13:74" s="1" customFormat="1" ht="30" hidden="1" customHeight="1">
      <c r="M23" s="590"/>
      <c r="N23" s="493">
        <v>19841</v>
      </c>
      <c r="O23" s="493" t="s">
        <v>567</v>
      </c>
      <c r="P23" s="493" t="s">
        <v>550</v>
      </c>
      <c r="Q23" s="494">
        <v>0.9</v>
      </c>
      <c r="R23" s="494">
        <v>0.80597014925373101</v>
      </c>
      <c r="S23" s="494">
        <v>0.8</v>
      </c>
      <c r="T23" s="494">
        <v>0.66</v>
      </c>
      <c r="U23" s="171" t="str">
        <f t="shared" si="0"/>
        <v>SI</v>
      </c>
      <c r="V23" s="172" t="str">
        <f t="shared" si="0"/>
        <v>SI</v>
      </c>
      <c r="AM23" s="590"/>
      <c r="AN23" s="493">
        <v>19841</v>
      </c>
      <c r="AO23" s="493" t="s">
        <v>567</v>
      </c>
      <c r="AP23" s="493"/>
      <c r="AQ23" s="494"/>
      <c r="AR23" s="494"/>
      <c r="AS23" s="494"/>
      <c r="AT23" s="170"/>
      <c r="AU23" s="171" t="str">
        <f t="shared" si="1"/>
        <v>----</v>
      </c>
      <c r="AV23" s="172" t="str">
        <f t="shared" si="2"/>
        <v>----</v>
      </c>
      <c r="BM23" s="592"/>
      <c r="BN23" s="493">
        <v>19841</v>
      </c>
      <c r="BO23" s="493" t="s">
        <v>567</v>
      </c>
      <c r="BP23" s="493"/>
      <c r="BQ23" s="493"/>
      <c r="BR23" s="494"/>
      <c r="BS23" s="494"/>
      <c r="BT23" s="170"/>
      <c r="BU23" s="171" t="str">
        <f t="shared" si="3"/>
        <v>----</v>
      </c>
      <c r="BV23" s="172" t="str">
        <f t="shared" si="4"/>
        <v>----</v>
      </c>
    </row>
    <row r="24" spans="13:74" s="1" customFormat="1" ht="30" hidden="1" customHeight="1">
      <c r="M24" s="590"/>
      <c r="N24" s="493">
        <v>19842</v>
      </c>
      <c r="O24" s="493" t="s">
        <v>568</v>
      </c>
      <c r="P24" s="493" t="s">
        <v>550</v>
      </c>
      <c r="Q24" s="494">
        <v>0.66666666666666696</v>
      </c>
      <c r="R24" s="494">
        <v>0.58823529411764697</v>
      </c>
      <c r="S24" s="494">
        <v>0.8</v>
      </c>
      <c r="T24" s="494">
        <v>0.66</v>
      </c>
      <c r="U24" s="171" t="str">
        <f t="shared" si="0"/>
        <v>NON</v>
      </c>
      <c r="V24" s="172" t="str">
        <f t="shared" si="0"/>
        <v>NON</v>
      </c>
      <c r="AM24" s="590"/>
      <c r="AN24" s="493">
        <v>19842</v>
      </c>
      <c r="AO24" s="493" t="s">
        <v>568</v>
      </c>
      <c r="AP24" s="493"/>
      <c r="AQ24" s="494"/>
      <c r="AR24" s="494"/>
      <c r="AS24" s="494"/>
      <c r="AT24" s="170"/>
      <c r="AU24" s="171" t="str">
        <f t="shared" si="1"/>
        <v>----</v>
      </c>
      <c r="AV24" s="172" t="str">
        <f t="shared" si="2"/>
        <v>----</v>
      </c>
      <c r="BM24" s="592"/>
      <c r="BN24" s="493">
        <v>19842</v>
      </c>
      <c r="BO24" s="493" t="s">
        <v>568</v>
      </c>
      <c r="BP24" s="493"/>
      <c r="BQ24" s="493"/>
      <c r="BR24" s="494"/>
      <c r="BS24" s="494"/>
      <c r="BT24" s="170"/>
      <c r="BU24" s="171" t="str">
        <f t="shared" si="3"/>
        <v>----</v>
      </c>
      <c r="BV24" s="172" t="str">
        <f t="shared" si="4"/>
        <v>----</v>
      </c>
    </row>
    <row r="25" spans="13:74" s="1" customFormat="1" ht="30" hidden="1" customHeight="1">
      <c r="M25" s="590"/>
      <c r="N25" s="493">
        <v>19843</v>
      </c>
      <c r="O25" s="493" t="s">
        <v>569</v>
      </c>
      <c r="P25" s="493" t="s">
        <v>550</v>
      </c>
      <c r="Q25" s="494">
        <v>0.683544303797468</v>
      </c>
      <c r="R25" s="494">
        <v>0.60674157303370801</v>
      </c>
      <c r="S25" s="494">
        <v>0.8</v>
      </c>
      <c r="T25" s="494">
        <v>0.66</v>
      </c>
      <c r="U25" s="171" t="str">
        <f t="shared" si="0"/>
        <v>NON</v>
      </c>
      <c r="V25" s="172" t="str">
        <f t="shared" si="0"/>
        <v>NON</v>
      </c>
      <c r="AM25" s="590"/>
      <c r="AN25" s="493">
        <v>19843</v>
      </c>
      <c r="AO25" s="493" t="s">
        <v>569</v>
      </c>
      <c r="AP25" s="493"/>
      <c r="AQ25" s="494"/>
      <c r="AR25" s="494"/>
      <c r="AS25" s="494"/>
      <c r="AT25" s="170"/>
      <c r="AU25" s="171" t="str">
        <f t="shared" si="1"/>
        <v>----</v>
      </c>
      <c r="AV25" s="172" t="str">
        <f t="shared" si="2"/>
        <v>----</v>
      </c>
      <c r="BM25" s="592"/>
      <c r="BN25" s="493">
        <v>19843</v>
      </c>
      <c r="BO25" s="493" t="s">
        <v>569</v>
      </c>
      <c r="BP25" s="493"/>
      <c r="BQ25" s="493"/>
      <c r="BR25" s="494"/>
      <c r="BS25" s="494"/>
      <c r="BT25" s="170"/>
      <c r="BU25" s="171" t="str">
        <f t="shared" si="3"/>
        <v>----</v>
      </c>
      <c r="BV25" s="172" t="str">
        <f t="shared" si="4"/>
        <v>----</v>
      </c>
    </row>
    <row r="26" spans="13:74" s="1" customFormat="1" ht="30" hidden="1" customHeight="1">
      <c r="M26" s="590"/>
      <c r="N26" s="493">
        <v>19844</v>
      </c>
      <c r="O26" s="493" t="s">
        <v>570</v>
      </c>
      <c r="P26" s="493" t="s">
        <v>550</v>
      </c>
      <c r="Q26" s="494">
        <v>0.84705882352941197</v>
      </c>
      <c r="R26" s="494">
        <v>0.679245283018868</v>
      </c>
      <c r="S26" s="494">
        <v>0.8</v>
      </c>
      <c r="T26" s="494">
        <v>0.66</v>
      </c>
      <c r="U26" s="171" t="str">
        <f t="shared" si="0"/>
        <v>SI</v>
      </c>
      <c r="V26" s="172" t="str">
        <f t="shared" si="0"/>
        <v>SI</v>
      </c>
      <c r="AM26" s="590"/>
      <c r="AN26" s="493">
        <v>19844</v>
      </c>
      <c r="AO26" s="493" t="s">
        <v>570</v>
      </c>
      <c r="AP26" s="493"/>
      <c r="AQ26" s="494"/>
      <c r="AR26" s="494"/>
      <c r="AS26" s="494"/>
      <c r="AT26" s="170"/>
      <c r="AU26" s="171" t="str">
        <f t="shared" si="1"/>
        <v>----</v>
      </c>
      <c r="AV26" s="172" t="str">
        <f t="shared" si="2"/>
        <v>----</v>
      </c>
      <c r="BM26" s="592"/>
      <c r="BN26" s="493">
        <v>19844</v>
      </c>
      <c r="BO26" s="493" t="s">
        <v>570</v>
      </c>
      <c r="BP26" s="493"/>
      <c r="BQ26" s="493"/>
      <c r="BR26" s="494"/>
      <c r="BS26" s="494"/>
      <c r="BT26" s="170"/>
      <c r="BU26" s="171" t="str">
        <f t="shared" si="3"/>
        <v>----</v>
      </c>
      <c r="BV26" s="172" t="str">
        <f t="shared" si="4"/>
        <v>----</v>
      </c>
    </row>
    <row r="27" spans="13:74" s="1" customFormat="1" ht="30" hidden="1" customHeight="1">
      <c r="M27" s="590"/>
      <c r="N27" s="493">
        <v>19845</v>
      </c>
      <c r="O27" s="493" t="s">
        <v>571</v>
      </c>
      <c r="P27" s="493" t="s">
        <v>550</v>
      </c>
      <c r="Q27" s="494">
        <v>0.65714285714285703</v>
      </c>
      <c r="R27" s="494">
        <v>0.51685393258427004</v>
      </c>
      <c r="S27" s="494">
        <v>0.8</v>
      </c>
      <c r="T27" s="494">
        <v>0.66</v>
      </c>
      <c r="U27" s="171" t="str">
        <f t="shared" si="0"/>
        <v>NON</v>
      </c>
      <c r="V27" s="172" t="str">
        <f t="shared" si="0"/>
        <v>NON</v>
      </c>
      <c r="AM27" s="590"/>
      <c r="AN27" s="493">
        <v>19845</v>
      </c>
      <c r="AO27" s="493" t="s">
        <v>571</v>
      </c>
      <c r="AP27" s="493"/>
      <c r="AQ27" s="494"/>
      <c r="AR27" s="494"/>
      <c r="AS27" s="494"/>
      <c r="AT27" s="170"/>
      <c r="AU27" s="171" t="str">
        <f t="shared" si="1"/>
        <v>----</v>
      </c>
      <c r="AV27" s="172" t="str">
        <f t="shared" si="2"/>
        <v>----</v>
      </c>
      <c r="BM27" s="592"/>
      <c r="BN27" s="493">
        <v>19845</v>
      </c>
      <c r="BO27" s="493" t="s">
        <v>571</v>
      </c>
      <c r="BP27" s="493"/>
      <c r="BQ27" s="493"/>
      <c r="BR27" s="494"/>
      <c r="BS27" s="494"/>
      <c r="BT27" s="170"/>
      <c r="BU27" s="171" t="str">
        <f t="shared" si="3"/>
        <v>----</v>
      </c>
      <c r="BV27" s="172" t="str">
        <f t="shared" si="4"/>
        <v>----</v>
      </c>
    </row>
    <row r="28" spans="13:74" s="1" customFormat="1" ht="30" hidden="1" customHeight="1">
      <c r="M28" s="590"/>
      <c r="N28" s="493">
        <v>19846</v>
      </c>
      <c r="O28" s="493" t="s">
        <v>572</v>
      </c>
      <c r="P28" s="493" t="s">
        <v>550</v>
      </c>
      <c r="Q28" s="494">
        <v>0.96551724137931005</v>
      </c>
      <c r="R28" s="494">
        <v>0.71794871794871795</v>
      </c>
      <c r="S28" s="494">
        <v>0.8</v>
      </c>
      <c r="T28" s="494">
        <v>0.66</v>
      </c>
      <c r="U28" s="171" t="str">
        <f t="shared" si="0"/>
        <v>SI</v>
      </c>
      <c r="V28" s="172" t="str">
        <f t="shared" si="0"/>
        <v>SI</v>
      </c>
      <c r="AM28" s="590"/>
      <c r="AN28" s="493">
        <v>19846</v>
      </c>
      <c r="AO28" s="493" t="s">
        <v>572</v>
      </c>
      <c r="AP28" s="493"/>
      <c r="AQ28" s="494"/>
      <c r="AR28" s="494"/>
      <c r="AS28" s="494"/>
      <c r="AT28" s="170"/>
      <c r="AU28" s="171" t="str">
        <f t="shared" si="1"/>
        <v>----</v>
      </c>
      <c r="AV28" s="172" t="str">
        <f t="shared" si="2"/>
        <v>----</v>
      </c>
      <c r="BM28" s="592"/>
      <c r="BN28" s="493">
        <v>19846</v>
      </c>
      <c r="BO28" s="493" t="s">
        <v>572</v>
      </c>
      <c r="BP28" s="493"/>
      <c r="BQ28" s="493"/>
      <c r="BR28" s="494"/>
      <c r="BS28" s="494"/>
      <c r="BT28" s="170"/>
      <c r="BU28" s="171" t="str">
        <f t="shared" si="3"/>
        <v>----</v>
      </c>
      <c r="BV28" s="172" t="str">
        <f t="shared" si="4"/>
        <v>----</v>
      </c>
    </row>
    <row r="29" spans="13:74" s="1" customFormat="1" ht="30" hidden="1" customHeight="1">
      <c r="M29" s="590"/>
      <c r="N29" s="493">
        <v>19847</v>
      </c>
      <c r="O29" s="493" t="s">
        <v>573</v>
      </c>
      <c r="P29" s="493" t="s">
        <v>550</v>
      </c>
      <c r="Q29" s="494">
        <v>0.85897435897435903</v>
      </c>
      <c r="R29" s="494">
        <v>0.61467889908256901</v>
      </c>
      <c r="S29" s="494">
        <v>0.8</v>
      </c>
      <c r="T29" s="494">
        <v>0.66</v>
      </c>
      <c r="U29" s="171" t="str">
        <f t="shared" si="0"/>
        <v>SI</v>
      </c>
      <c r="V29" s="172" t="str">
        <f t="shared" si="0"/>
        <v>NON</v>
      </c>
      <c r="AM29" s="590"/>
      <c r="AN29" s="493">
        <v>19847</v>
      </c>
      <c r="AO29" s="493" t="s">
        <v>573</v>
      </c>
      <c r="AP29" s="493"/>
      <c r="AQ29" s="494"/>
      <c r="AR29" s="494"/>
      <c r="AS29" s="494"/>
      <c r="AT29" s="170"/>
      <c r="AU29" s="171" t="str">
        <f t="shared" si="1"/>
        <v>----</v>
      </c>
      <c r="AV29" s="172" t="str">
        <f t="shared" si="2"/>
        <v>----</v>
      </c>
      <c r="BM29" s="592"/>
      <c r="BN29" s="493">
        <v>19847</v>
      </c>
      <c r="BO29" s="493" t="s">
        <v>573</v>
      </c>
      <c r="BP29" s="493"/>
      <c r="BQ29" s="493"/>
      <c r="BR29" s="494"/>
      <c r="BS29" s="494"/>
      <c r="BT29" s="170"/>
      <c r="BU29" s="171" t="str">
        <f t="shared" si="3"/>
        <v>----</v>
      </c>
      <c r="BV29" s="172" t="str">
        <f t="shared" si="4"/>
        <v>----</v>
      </c>
    </row>
    <row r="30" spans="13:74" s="1" customFormat="1" ht="30" hidden="1" customHeight="1">
      <c r="M30" s="590"/>
      <c r="N30" s="493">
        <v>19849</v>
      </c>
      <c r="O30" s="493" t="s">
        <v>574</v>
      </c>
      <c r="P30" s="493" t="s">
        <v>550</v>
      </c>
      <c r="Q30" s="494">
        <v>0.96226415094339601</v>
      </c>
      <c r="R30" s="494">
        <v>0.82258064516129004</v>
      </c>
      <c r="S30" s="494">
        <v>0.8</v>
      </c>
      <c r="T30" s="494">
        <v>0.66</v>
      </c>
      <c r="U30" s="171" t="str">
        <f t="shared" si="0"/>
        <v>SI</v>
      </c>
      <c r="V30" s="172" t="str">
        <f t="shared" si="0"/>
        <v>SI</v>
      </c>
      <c r="AM30" s="590"/>
      <c r="AN30" s="493">
        <v>19849</v>
      </c>
      <c r="AO30" s="493" t="s">
        <v>574</v>
      </c>
      <c r="AP30" s="493"/>
      <c r="AQ30" s="494"/>
      <c r="AR30" s="494"/>
      <c r="AS30" s="494"/>
      <c r="AT30" s="170"/>
      <c r="AU30" s="171" t="str">
        <f t="shared" si="1"/>
        <v>----</v>
      </c>
      <c r="AV30" s="172" t="str">
        <f t="shared" si="2"/>
        <v>----</v>
      </c>
      <c r="BM30" s="592"/>
      <c r="BN30" s="493">
        <v>19849</v>
      </c>
      <c r="BO30" s="493" t="s">
        <v>574</v>
      </c>
      <c r="BP30" s="493"/>
      <c r="BQ30" s="493"/>
      <c r="BR30" s="494"/>
      <c r="BS30" s="494"/>
      <c r="BT30" s="170"/>
      <c r="BU30" s="171" t="str">
        <f t="shared" si="3"/>
        <v>----</v>
      </c>
      <c r="BV30" s="172" t="str">
        <f t="shared" si="4"/>
        <v>----</v>
      </c>
    </row>
    <row r="31" spans="13:74" s="1" customFormat="1" ht="30" hidden="1" customHeight="1">
      <c r="M31" s="590"/>
      <c r="N31" s="493">
        <v>19850</v>
      </c>
      <c r="O31" s="493" t="s">
        <v>575</v>
      </c>
      <c r="P31" s="493" t="s">
        <v>550</v>
      </c>
      <c r="Q31" s="494">
        <v>0.96551724137931005</v>
      </c>
      <c r="R31" s="494">
        <v>0.76712328767123295</v>
      </c>
      <c r="S31" s="494">
        <v>0.8</v>
      </c>
      <c r="T31" s="494">
        <v>0.66</v>
      </c>
      <c r="U31" s="171" t="str">
        <f t="shared" si="0"/>
        <v>SI</v>
      </c>
      <c r="V31" s="172" t="str">
        <f t="shared" si="0"/>
        <v>SI</v>
      </c>
      <c r="AM31" s="590"/>
      <c r="AN31" s="493">
        <v>19850</v>
      </c>
      <c r="AO31" s="493" t="s">
        <v>575</v>
      </c>
      <c r="AP31" s="493"/>
      <c r="AQ31" s="494"/>
      <c r="AR31" s="494"/>
      <c r="AS31" s="494"/>
      <c r="AT31" s="170"/>
      <c r="AU31" s="171" t="str">
        <f t="shared" si="1"/>
        <v>----</v>
      </c>
      <c r="AV31" s="172" t="str">
        <f t="shared" si="2"/>
        <v>----</v>
      </c>
      <c r="BM31" s="592"/>
      <c r="BN31" s="493">
        <v>19850</v>
      </c>
      <c r="BO31" s="493" t="s">
        <v>575</v>
      </c>
      <c r="BP31" s="493"/>
      <c r="BQ31" s="493"/>
      <c r="BR31" s="494"/>
      <c r="BS31" s="494"/>
      <c r="BT31" s="170"/>
      <c r="BU31" s="171" t="str">
        <f t="shared" si="3"/>
        <v>----</v>
      </c>
      <c r="BV31" s="172" t="str">
        <f t="shared" si="4"/>
        <v>----</v>
      </c>
    </row>
    <row r="32" spans="13:74" s="1" customFormat="1" ht="30" hidden="1" customHeight="1">
      <c r="M32" s="590"/>
      <c r="N32" s="493">
        <v>19851</v>
      </c>
      <c r="O32" s="493" t="s">
        <v>576</v>
      </c>
      <c r="P32" s="493" t="s">
        <v>550</v>
      </c>
      <c r="Q32" s="494">
        <v>0.64197530864197505</v>
      </c>
      <c r="R32" s="494">
        <v>0.536082474226804</v>
      </c>
      <c r="S32" s="494">
        <v>0.8</v>
      </c>
      <c r="T32" s="494">
        <v>0.66</v>
      </c>
      <c r="U32" s="171" t="str">
        <f t="shared" si="0"/>
        <v>NON</v>
      </c>
      <c r="V32" s="172" t="str">
        <f t="shared" si="0"/>
        <v>NON</v>
      </c>
      <c r="AM32" s="590"/>
      <c r="AN32" s="493">
        <v>19851</v>
      </c>
      <c r="AO32" s="493" t="s">
        <v>576</v>
      </c>
      <c r="AP32" s="493"/>
      <c r="AQ32" s="494"/>
      <c r="AR32" s="494"/>
      <c r="AS32" s="494"/>
      <c r="AT32" s="170"/>
      <c r="AU32" s="171" t="str">
        <f t="shared" si="1"/>
        <v>----</v>
      </c>
      <c r="AV32" s="172" t="str">
        <f t="shared" si="2"/>
        <v>----</v>
      </c>
      <c r="BM32" s="592"/>
      <c r="BN32" s="493">
        <v>19851</v>
      </c>
      <c r="BO32" s="493" t="s">
        <v>576</v>
      </c>
      <c r="BP32" s="493"/>
      <c r="BQ32" s="493"/>
      <c r="BR32" s="494"/>
      <c r="BS32" s="494"/>
      <c r="BT32" s="170"/>
      <c r="BU32" s="171" t="str">
        <f t="shared" si="3"/>
        <v>----</v>
      </c>
      <c r="BV32" s="172" t="str">
        <f t="shared" si="4"/>
        <v>----</v>
      </c>
    </row>
    <row r="33" spans="13:74" s="1" customFormat="1" ht="30" hidden="1" customHeight="1">
      <c r="M33" s="590"/>
      <c r="N33" s="493">
        <v>19852</v>
      </c>
      <c r="O33" s="493" t="s">
        <v>577</v>
      </c>
      <c r="P33" s="493" t="s">
        <v>550</v>
      </c>
      <c r="Q33" s="494">
        <v>0.85714285714285698</v>
      </c>
      <c r="R33" s="494">
        <v>0.73972602739726001</v>
      </c>
      <c r="S33" s="494">
        <v>0.8</v>
      </c>
      <c r="T33" s="494">
        <v>0.66</v>
      </c>
      <c r="U33" s="171" t="str">
        <f t="shared" si="0"/>
        <v>SI</v>
      </c>
      <c r="V33" s="172" t="str">
        <f t="shared" si="0"/>
        <v>SI</v>
      </c>
      <c r="AM33" s="590"/>
      <c r="AN33" s="493">
        <v>19852</v>
      </c>
      <c r="AO33" s="493" t="s">
        <v>577</v>
      </c>
      <c r="AP33" s="493"/>
      <c r="AQ33" s="494"/>
      <c r="AR33" s="494"/>
      <c r="AS33" s="494"/>
      <c r="AT33" s="170"/>
      <c r="AU33" s="171" t="str">
        <f t="shared" si="1"/>
        <v>----</v>
      </c>
      <c r="AV33" s="172" t="str">
        <f t="shared" si="2"/>
        <v>----</v>
      </c>
      <c r="BM33" s="592"/>
      <c r="BN33" s="493">
        <v>19852</v>
      </c>
      <c r="BO33" s="493" t="s">
        <v>577</v>
      </c>
      <c r="BP33" s="493"/>
      <c r="BQ33" s="493"/>
      <c r="BR33" s="494"/>
      <c r="BS33" s="494"/>
      <c r="BT33" s="170"/>
      <c r="BU33" s="171" t="str">
        <f t="shared" si="3"/>
        <v>----</v>
      </c>
      <c r="BV33" s="172" t="str">
        <f t="shared" si="4"/>
        <v>----</v>
      </c>
    </row>
    <row r="34" spans="13:74" s="1" customFormat="1" ht="30" hidden="1" customHeight="1">
      <c r="M34" s="590"/>
      <c r="N34" s="493">
        <v>19865</v>
      </c>
      <c r="O34" s="493" t="s">
        <v>578</v>
      </c>
      <c r="P34" s="493" t="s">
        <v>550</v>
      </c>
      <c r="Q34" s="494">
        <v>1</v>
      </c>
      <c r="R34" s="494">
        <v>0.73913043478260898</v>
      </c>
      <c r="S34" s="494">
        <v>0.8</v>
      </c>
      <c r="T34" s="494">
        <v>0.66</v>
      </c>
      <c r="U34" s="171" t="str">
        <f t="shared" si="0"/>
        <v>SI</v>
      </c>
      <c r="V34" s="172" t="str">
        <f t="shared" si="0"/>
        <v>SI</v>
      </c>
      <c r="AM34" s="590"/>
      <c r="AN34" s="493">
        <v>19865</v>
      </c>
      <c r="AO34" s="493" t="s">
        <v>578</v>
      </c>
      <c r="AP34" s="493"/>
      <c r="AQ34" s="494"/>
      <c r="AR34" s="494"/>
      <c r="AS34" s="494"/>
      <c r="AT34" s="170"/>
      <c r="AU34" s="171" t="str">
        <f t="shared" si="1"/>
        <v>----</v>
      </c>
      <c r="AV34" s="172" t="str">
        <f t="shared" si="2"/>
        <v>----</v>
      </c>
      <c r="BM34" s="592"/>
      <c r="BN34" s="493">
        <v>19865</v>
      </c>
      <c r="BO34" s="493" t="s">
        <v>578</v>
      </c>
      <c r="BP34" s="493"/>
      <c r="BQ34" s="493"/>
      <c r="BR34" s="494"/>
      <c r="BS34" s="494"/>
      <c r="BT34" s="170"/>
      <c r="BU34" s="171" t="str">
        <f t="shared" si="3"/>
        <v>----</v>
      </c>
      <c r="BV34" s="172" t="str">
        <f t="shared" si="4"/>
        <v>----</v>
      </c>
    </row>
    <row r="35" spans="13:74" s="1" customFormat="1" ht="30" hidden="1" customHeight="1">
      <c r="M35" s="590"/>
      <c r="N35" s="493">
        <v>19866</v>
      </c>
      <c r="O35" s="493" t="s">
        <v>579</v>
      </c>
      <c r="P35" s="493" t="s">
        <v>550</v>
      </c>
      <c r="Q35" s="494">
        <v>1</v>
      </c>
      <c r="R35" s="494">
        <v>0.9</v>
      </c>
      <c r="S35" s="494">
        <v>0.8</v>
      </c>
      <c r="T35" s="494">
        <v>0.66</v>
      </c>
      <c r="U35" s="171" t="str">
        <f t="shared" si="0"/>
        <v>SI</v>
      </c>
      <c r="V35" s="172" t="str">
        <f t="shared" si="0"/>
        <v>SI</v>
      </c>
      <c r="AM35" s="590"/>
      <c r="AN35" s="493">
        <v>19866</v>
      </c>
      <c r="AO35" s="493" t="s">
        <v>579</v>
      </c>
      <c r="AP35" s="493"/>
      <c r="AQ35" s="494"/>
      <c r="AR35" s="494"/>
      <c r="AS35" s="494"/>
      <c r="AT35" s="170"/>
      <c r="AU35" s="171" t="str">
        <f t="shared" si="1"/>
        <v>----</v>
      </c>
      <c r="AV35" s="172" t="str">
        <f t="shared" si="2"/>
        <v>----</v>
      </c>
      <c r="BM35" s="592"/>
      <c r="BN35" s="493">
        <v>19866</v>
      </c>
      <c r="BO35" s="493" t="s">
        <v>579</v>
      </c>
      <c r="BP35" s="493"/>
      <c r="BQ35" s="493"/>
      <c r="BR35" s="494"/>
      <c r="BS35" s="494"/>
      <c r="BT35" s="170"/>
      <c r="BU35" s="171" t="str">
        <f t="shared" si="3"/>
        <v>----</v>
      </c>
      <c r="BV35" s="172" t="str">
        <f t="shared" si="4"/>
        <v>----</v>
      </c>
    </row>
    <row r="36" spans="13:74" s="1" customFormat="1" ht="30" hidden="1" customHeight="1">
      <c r="M36" s="590"/>
      <c r="N36" s="493">
        <v>19867</v>
      </c>
      <c r="O36" s="493" t="s">
        <v>580</v>
      </c>
      <c r="P36" s="493" t="s">
        <v>550</v>
      </c>
      <c r="Q36" s="494">
        <v>1</v>
      </c>
      <c r="R36" s="494">
        <v>1</v>
      </c>
      <c r="S36" s="494">
        <v>0.8</v>
      </c>
      <c r="T36" s="494">
        <v>0.66</v>
      </c>
      <c r="U36" s="171" t="str">
        <f t="shared" si="0"/>
        <v>SI</v>
      </c>
      <c r="V36" s="172" t="str">
        <f t="shared" si="0"/>
        <v>SI</v>
      </c>
      <c r="AM36" s="590"/>
      <c r="AN36" s="493">
        <v>19867</v>
      </c>
      <c r="AO36" s="493" t="s">
        <v>580</v>
      </c>
      <c r="AP36" s="493"/>
      <c r="AQ36" s="494"/>
      <c r="AR36" s="494"/>
      <c r="AS36" s="494"/>
      <c r="AT36" s="170"/>
      <c r="AU36" s="171" t="str">
        <f t="shared" si="1"/>
        <v>----</v>
      </c>
      <c r="AV36" s="172" t="str">
        <f t="shared" si="2"/>
        <v>----</v>
      </c>
      <c r="BM36" s="592"/>
      <c r="BN36" s="493">
        <v>19867</v>
      </c>
      <c r="BO36" s="493" t="s">
        <v>580</v>
      </c>
      <c r="BP36" s="493"/>
      <c r="BQ36" s="493"/>
      <c r="BR36" s="494"/>
      <c r="BS36" s="494"/>
      <c r="BT36" s="170"/>
      <c r="BU36" s="171" t="str">
        <f t="shared" si="3"/>
        <v>----</v>
      </c>
      <c r="BV36" s="172" t="str">
        <f t="shared" si="4"/>
        <v>----</v>
      </c>
    </row>
    <row r="37" spans="13:74" s="1" customFormat="1" ht="30" hidden="1" customHeight="1">
      <c r="M37" s="590"/>
      <c r="N37" s="493">
        <v>19868</v>
      </c>
      <c r="O37" s="493" t="s">
        <v>581</v>
      </c>
      <c r="P37" s="493" t="s">
        <v>550</v>
      </c>
      <c r="Q37" s="494">
        <v>1</v>
      </c>
      <c r="R37" s="494">
        <v>0.967741935483871</v>
      </c>
      <c r="S37" s="494">
        <v>0.8</v>
      </c>
      <c r="T37" s="494">
        <v>0.66</v>
      </c>
      <c r="U37" s="171" t="str">
        <f t="shared" si="0"/>
        <v>SI</v>
      </c>
      <c r="V37" s="172" t="str">
        <f t="shared" si="0"/>
        <v>SI</v>
      </c>
      <c r="AM37" s="590"/>
      <c r="AN37" s="493">
        <v>19868</v>
      </c>
      <c r="AO37" s="493" t="s">
        <v>581</v>
      </c>
      <c r="AP37" s="493"/>
      <c r="AQ37" s="494"/>
      <c r="AR37" s="494"/>
      <c r="AS37" s="494"/>
      <c r="AT37" s="170"/>
      <c r="AU37" s="171" t="str">
        <f t="shared" si="1"/>
        <v>----</v>
      </c>
      <c r="AV37" s="172" t="str">
        <f t="shared" si="2"/>
        <v>----</v>
      </c>
      <c r="BM37" s="592"/>
      <c r="BN37" s="493">
        <v>19868</v>
      </c>
      <c r="BO37" s="493" t="s">
        <v>581</v>
      </c>
      <c r="BP37" s="493"/>
      <c r="BQ37" s="493"/>
      <c r="BR37" s="494"/>
      <c r="BS37" s="494"/>
      <c r="BT37" s="170"/>
      <c r="BU37" s="171" t="str">
        <f t="shared" si="3"/>
        <v>----</v>
      </c>
      <c r="BV37" s="172" t="str">
        <f t="shared" si="4"/>
        <v>----</v>
      </c>
    </row>
    <row r="38" spans="13:74" s="1" customFormat="1" ht="30" hidden="1" customHeight="1">
      <c r="M38" s="590"/>
      <c r="N38" s="493">
        <v>19869</v>
      </c>
      <c r="O38" s="493" t="s">
        <v>582</v>
      </c>
      <c r="P38" s="493" t="s">
        <v>550</v>
      </c>
      <c r="Q38" s="494">
        <v>1</v>
      </c>
      <c r="R38" s="494">
        <v>0.931034482758621</v>
      </c>
      <c r="S38" s="494">
        <v>0.8</v>
      </c>
      <c r="T38" s="494">
        <v>0.66</v>
      </c>
      <c r="U38" s="171" t="str">
        <f t="shared" si="0"/>
        <v>SI</v>
      </c>
      <c r="V38" s="172" t="str">
        <f t="shared" si="0"/>
        <v>SI</v>
      </c>
      <c r="AM38" s="590"/>
      <c r="AN38" s="493">
        <v>19869</v>
      </c>
      <c r="AO38" s="493" t="s">
        <v>582</v>
      </c>
      <c r="AP38" s="493"/>
      <c r="AQ38" s="494"/>
      <c r="AR38" s="494"/>
      <c r="AS38" s="494"/>
      <c r="AT38" s="170"/>
      <c r="AU38" s="171" t="str">
        <f t="shared" si="1"/>
        <v>----</v>
      </c>
      <c r="AV38" s="172" t="str">
        <f t="shared" si="2"/>
        <v>----</v>
      </c>
      <c r="BM38" s="592"/>
      <c r="BN38" s="493">
        <v>19869</v>
      </c>
      <c r="BO38" s="493" t="s">
        <v>582</v>
      </c>
      <c r="BP38" s="493"/>
      <c r="BQ38" s="493"/>
      <c r="BR38" s="494"/>
      <c r="BS38" s="494"/>
      <c r="BT38" s="170"/>
      <c r="BU38" s="171" t="str">
        <f t="shared" si="3"/>
        <v>----</v>
      </c>
      <c r="BV38" s="172" t="str">
        <f t="shared" si="4"/>
        <v>----</v>
      </c>
    </row>
    <row r="39" spans="13:74" s="1" customFormat="1" ht="30" hidden="1" customHeight="1">
      <c r="M39" s="590"/>
      <c r="N39" s="493">
        <v>19870</v>
      </c>
      <c r="O39" s="493" t="s">
        <v>583</v>
      </c>
      <c r="P39" s="493" t="s">
        <v>550</v>
      </c>
      <c r="Q39" s="494">
        <v>1</v>
      </c>
      <c r="R39" s="494">
        <v>0.80645161290322598</v>
      </c>
      <c r="S39" s="494">
        <v>0.8</v>
      </c>
      <c r="T39" s="494">
        <v>0.66</v>
      </c>
      <c r="U39" s="171" t="str">
        <f t="shared" si="0"/>
        <v>SI</v>
      </c>
      <c r="V39" s="172" t="str">
        <f t="shared" si="0"/>
        <v>SI</v>
      </c>
      <c r="AM39" s="590"/>
      <c r="AN39" s="493">
        <v>19870</v>
      </c>
      <c r="AO39" s="493" t="s">
        <v>583</v>
      </c>
      <c r="AP39" s="493"/>
      <c r="AQ39" s="494"/>
      <c r="AR39" s="494"/>
      <c r="AS39" s="494"/>
      <c r="AT39" s="170"/>
      <c r="AU39" s="171" t="str">
        <f t="shared" si="1"/>
        <v>----</v>
      </c>
      <c r="AV39" s="172" t="str">
        <f t="shared" si="2"/>
        <v>----</v>
      </c>
      <c r="BM39" s="592"/>
      <c r="BN39" s="493">
        <v>19870</v>
      </c>
      <c r="BO39" s="493" t="s">
        <v>583</v>
      </c>
      <c r="BP39" s="493"/>
      <c r="BQ39" s="493"/>
      <c r="BR39" s="494"/>
      <c r="BS39" s="494"/>
      <c r="BT39" s="170"/>
      <c r="BU39" s="171" t="str">
        <f t="shared" si="3"/>
        <v>----</v>
      </c>
      <c r="BV39" s="172" t="str">
        <f t="shared" si="4"/>
        <v>----</v>
      </c>
    </row>
    <row r="40" spans="13:74" s="1" customFormat="1" ht="30" hidden="1" customHeight="1">
      <c r="M40" s="590"/>
      <c r="N40" s="493">
        <v>19871</v>
      </c>
      <c r="O40" s="493" t="s">
        <v>584</v>
      </c>
      <c r="P40" s="493" t="s">
        <v>550</v>
      </c>
      <c r="Q40" s="494">
        <v>1</v>
      </c>
      <c r="R40" s="494">
        <v>1</v>
      </c>
      <c r="S40" s="494">
        <v>0.8</v>
      </c>
      <c r="T40" s="494">
        <v>0.66</v>
      </c>
      <c r="U40" s="171" t="str">
        <f t="shared" si="0"/>
        <v>SI</v>
      </c>
      <c r="V40" s="172" t="str">
        <f t="shared" si="0"/>
        <v>SI</v>
      </c>
      <c r="AM40" s="590"/>
      <c r="AN40" s="493">
        <v>19871</v>
      </c>
      <c r="AO40" s="493" t="s">
        <v>584</v>
      </c>
      <c r="AP40" s="493"/>
      <c r="AQ40" s="494"/>
      <c r="AR40" s="494"/>
      <c r="AS40" s="494"/>
      <c r="AT40" s="170"/>
      <c r="AU40" s="171" t="str">
        <f t="shared" si="1"/>
        <v>----</v>
      </c>
      <c r="AV40" s="172" t="str">
        <f t="shared" si="2"/>
        <v>----</v>
      </c>
      <c r="BM40" s="592"/>
      <c r="BN40" s="493">
        <v>19871</v>
      </c>
      <c r="BO40" s="493" t="s">
        <v>584</v>
      </c>
      <c r="BP40" s="493"/>
      <c r="BQ40" s="493"/>
      <c r="BR40" s="494"/>
      <c r="BS40" s="494"/>
      <c r="BT40" s="170"/>
      <c r="BU40" s="171" t="str">
        <f t="shared" si="3"/>
        <v>----</v>
      </c>
      <c r="BV40" s="172" t="str">
        <f t="shared" si="4"/>
        <v>----</v>
      </c>
    </row>
    <row r="41" spans="13:74" s="1" customFormat="1" ht="30" hidden="1" customHeight="1">
      <c r="M41" s="590"/>
      <c r="N41" s="493">
        <v>19872</v>
      </c>
      <c r="O41" s="493" t="s">
        <v>585</v>
      </c>
      <c r="P41" s="493" t="s">
        <v>550</v>
      </c>
      <c r="Q41" s="494">
        <v>1</v>
      </c>
      <c r="R41" s="494">
        <v>0.69565217391304401</v>
      </c>
      <c r="S41" s="494">
        <v>0.8</v>
      </c>
      <c r="T41" s="494">
        <v>0.66</v>
      </c>
      <c r="U41" s="171" t="str">
        <f t="shared" si="0"/>
        <v>SI</v>
      </c>
      <c r="V41" s="172" t="str">
        <f t="shared" si="0"/>
        <v>SI</v>
      </c>
      <c r="AM41" s="590"/>
      <c r="AN41" s="493">
        <v>19872</v>
      </c>
      <c r="AO41" s="493" t="s">
        <v>585</v>
      </c>
      <c r="AP41" s="493"/>
      <c r="AQ41" s="494"/>
      <c r="AR41" s="494"/>
      <c r="AS41" s="494"/>
      <c r="AT41" s="170"/>
      <c r="AU41" s="171" t="str">
        <f t="shared" si="1"/>
        <v>----</v>
      </c>
      <c r="AV41" s="172" t="str">
        <f t="shared" si="2"/>
        <v>----</v>
      </c>
      <c r="BM41" s="592"/>
      <c r="BN41" s="493">
        <v>19872</v>
      </c>
      <c r="BO41" s="493" t="s">
        <v>585</v>
      </c>
      <c r="BP41" s="493"/>
      <c r="BQ41" s="493"/>
      <c r="BR41" s="494"/>
      <c r="BS41" s="494"/>
      <c r="BT41" s="170"/>
      <c r="BU41" s="171" t="str">
        <f t="shared" si="3"/>
        <v>----</v>
      </c>
      <c r="BV41" s="172" t="str">
        <f t="shared" si="4"/>
        <v>----</v>
      </c>
    </row>
    <row r="42" spans="13:74" s="1" customFormat="1" ht="30" hidden="1" customHeight="1">
      <c r="M42" s="590"/>
      <c r="N42" s="493">
        <v>19873</v>
      </c>
      <c r="O42" s="493" t="s">
        <v>586</v>
      </c>
      <c r="P42" s="493" t="s">
        <v>550</v>
      </c>
      <c r="Q42" s="494">
        <v>1</v>
      </c>
      <c r="R42" s="494">
        <v>0.7</v>
      </c>
      <c r="S42" s="494">
        <v>0.8</v>
      </c>
      <c r="T42" s="494">
        <v>0.66</v>
      </c>
      <c r="U42" s="171" t="str">
        <f t="shared" si="0"/>
        <v>SI</v>
      </c>
      <c r="V42" s="172" t="str">
        <f t="shared" si="0"/>
        <v>SI</v>
      </c>
      <c r="AM42" s="590"/>
      <c r="AN42" s="493">
        <v>19873</v>
      </c>
      <c r="AO42" s="493" t="s">
        <v>586</v>
      </c>
      <c r="AP42" s="493"/>
      <c r="AQ42" s="494"/>
      <c r="AR42" s="494"/>
      <c r="AS42" s="494"/>
      <c r="AT42" s="170"/>
      <c r="AU42" s="171" t="str">
        <f t="shared" si="1"/>
        <v>----</v>
      </c>
      <c r="AV42" s="172" t="str">
        <f t="shared" si="2"/>
        <v>----</v>
      </c>
      <c r="BM42" s="592"/>
      <c r="BN42" s="493">
        <v>19873</v>
      </c>
      <c r="BO42" s="493" t="s">
        <v>586</v>
      </c>
      <c r="BP42" s="493"/>
      <c r="BQ42" s="493"/>
      <c r="BR42" s="494"/>
      <c r="BS42" s="494"/>
      <c r="BT42" s="170"/>
      <c r="BU42" s="171" t="str">
        <f t="shared" si="3"/>
        <v>----</v>
      </c>
      <c r="BV42" s="172" t="str">
        <f t="shared" si="4"/>
        <v>----</v>
      </c>
    </row>
    <row r="43" spans="13:74" s="1" customFormat="1" ht="30" hidden="1" customHeight="1">
      <c r="M43" s="590"/>
      <c r="N43" s="493">
        <v>19874</v>
      </c>
      <c r="O43" s="493" t="s">
        <v>587</v>
      </c>
      <c r="P43" s="493" t="s">
        <v>550</v>
      </c>
      <c r="Q43" s="494">
        <v>1</v>
      </c>
      <c r="R43" s="494">
        <v>0.875</v>
      </c>
      <c r="S43" s="494">
        <v>0.8</v>
      </c>
      <c r="T43" s="494">
        <v>0.66</v>
      </c>
      <c r="U43" s="171" t="str">
        <f t="shared" si="0"/>
        <v>SI</v>
      </c>
      <c r="V43" s="172" t="str">
        <f t="shared" si="0"/>
        <v>SI</v>
      </c>
      <c r="AM43" s="590"/>
      <c r="AN43" s="493">
        <v>19874</v>
      </c>
      <c r="AO43" s="493" t="s">
        <v>587</v>
      </c>
      <c r="AP43" s="493"/>
      <c r="AQ43" s="494"/>
      <c r="AR43" s="494"/>
      <c r="AS43" s="494"/>
      <c r="AT43" s="170"/>
      <c r="AU43" s="171" t="str">
        <f t="shared" si="1"/>
        <v>----</v>
      </c>
      <c r="AV43" s="172" t="str">
        <f t="shared" si="2"/>
        <v>----</v>
      </c>
      <c r="BM43" s="592"/>
      <c r="BN43" s="493">
        <v>19874</v>
      </c>
      <c r="BO43" s="493" t="s">
        <v>587</v>
      </c>
      <c r="BP43" s="493"/>
      <c r="BQ43" s="493"/>
      <c r="BR43" s="494"/>
      <c r="BS43" s="494"/>
      <c r="BT43" s="170"/>
      <c r="BU43" s="171" t="str">
        <f t="shared" si="3"/>
        <v>----</v>
      </c>
      <c r="BV43" s="172" t="str">
        <f t="shared" si="4"/>
        <v>----</v>
      </c>
    </row>
    <row r="44" spans="13:74" s="1" customFormat="1" ht="30" hidden="1" customHeight="1">
      <c r="M44" s="590"/>
      <c r="N44" s="493">
        <v>19875</v>
      </c>
      <c r="O44" s="493" t="s">
        <v>588</v>
      </c>
      <c r="P44" s="493" t="s">
        <v>550</v>
      </c>
      <c r="Q44" s="494">
        <v>1</v>
      </c>
      <c r="R44" s="494">
        <v>0.66666666666666696</v>
      </c>
      <c r="S44" s="494">
        <v>0.8</v>
      </c>
      <c r="T44" s="494">
        <v>0.66</v>
      </c>
      <c r="U44" s="171" t="str">
        <f t="shared" si="0"/>
        <v>SI</v>
      </c>
      <c r="V44" s="172" t="str">
        <f t="shared" si="0"/>
        <v>SI</v>
      </c>
      <c r="AM44" s="590"/>
      <c r="AN44" s="493">
        <v>19875</v>
      </c>
      <c r="AO44" s="493" t="s">
        <v>588</v>
      </c>
      <c r="AP44" s="493"/>
      <c r="AQ44" s="494"/>
      <c r="AR44" s="494"/>
      <c r="AS44" s="494"/>
      <c r="AT44" s="170"/>
      <c r="AU44" s="171" t="str">
        <f t="shared" si="1"/>
        <v>----</v>
      </c>
      <c r="AV44" s="172" t="str">
        <f t="shared" si="2"/>
        <v>----</v>
      </c>
      <c r="BM44" s="592"/>
      <c r="BN44" s="493">
        <v>19875</v>
      </c>
      <c r="BO44" s="493" t="s">
        <v>588</v>
      </c>
      <c r="BP44" s="493"/>
      <c r="BQ44" s="493"/>
      <c r="BR44" s="494"/>
      <c r="BS44" s="494"/>
      <c r="BT44" s="170"/>
      <c r="BU44" s="171" t="str">
        <f t="shared" si="3"/>
        <v>----</v>
      </c>
      <c r="BV44" s="172" t="str">
        <f t="shared" si="4"/>
        <v>----</v>
      </c>
    </row>
    <row r="45" spans="13:74" s="1" customFormat="1" ht="30" hidden="1" customHeight="1">
      <c r="M45" s="590"/>
      <c r="N45" s="493">
        <v>19876</v>
      </c>
      <c r="O45" s="493" t="s">
        <v>589</v>
      </c>
      <c r="P45" s="493" t="s">
        <v>550</v>
      </c>
      <c r="Q45" s="494">
        <v>1</v>
      </c>
      <c r="R45" s="494">
        <v>0.88235294117647101</v>
      </c>
      <c r="S45" s="494">
        <v>0.8</v>
      </c>
      <c r="T45" s="494">
        <v>0.66</v>
      </c>
      <c r="U45" s="173" t="str">
        <f t="shared" si="0"/>
        <v>SI</v>
      </c>
      <c r="V45" s="174" t="str">
        <f t="shared" si="0"/>
        <v>SI</v>
      </c>
      <c r="AM45" s="590"/>
      <c r="AN45" s="493">
        <v>19876</v>
      </c>
      <c r="AO45" s="493" t="s">
        <v>589</v>
      </c>
      <c r="AP45" s="493"/>
      <c r="AQ45" s="494"/>
      <c r="AR45" s="494"/>
      <c r="AS45" s="494"/>
      <c r="AT45" s="170"/>
      <c r="AU45" s="173" t="str">
        <f t="shared" si="1"/>
        <v>----</v>
      </c>
      <c r="AV45" s="174" t="str">
        <f t="shared" si="2"/>
        <v>----</v>
      </c>
      <c r="BM45" s="592"/>
      <c r="BN45" s="493">
        <v>19876</v>
      </c>
      <c r="BO45" s="493" t="s">
        <v>589</v>
      </c>
      <c r="BP45" s="493"/>
      <c r="BQ45" s="493"/>
      <c r="BR45" s="494"/>
      <c r="BS45" s="494"/>
      <c r="BT45" s="170"/>
      <c r="BU45" s="173" t="str">
        <f t="shared" si="3"/>
        <v>----</v>
      </c>
      <c r="BV45" s="174" t="str">
        <f t="shared" si="4"/>
        <v>----</v>
      </c>
    </row>
    <row r="46" spans="13:74" s="1" customFormat="1" ht="30" hidden="1" customHeight="1">
      <c r="M46" s="590"/>
      <c r="N46" s="493">
        <v>19877</v>
      </c>
      <c r="O46" s="493" t="s">
        <v>590</v>
      </c>
      <c r="P46" s="493" t="s">
        <v>550</v>
      </c>
      <c r="Q46" s="494">
        <v>1</v>
      </c>
      <c r="R46" s="494">
        <v>0.93333333333333302</v>
      </c>
      <c r="S46" s="494">
        <v>0.8</v>
      </c>
      <c r="T46" s="494">
        <v>0.66</v>
      </c>
      <c r="U46" s="173" t="str">
        <f t="shared" ref="U46:V49" si="5">+IF(Q46=0,"----",IF(Q46&gt;=S46,"SI","NON"))</f>
        <v>SI</v>
      </c>
      <c r="V46" s="174" t="str">
        <f t="shared" si="5"/>
        <v>SI</v>
      </c>
      <c r="W46" s="2"/>
      <c r="X46" s="2"/>
      <c r="Y46" s="2"/>
      <c r="Z46" s="2"/>
      <c r="AM46" s="590"/>
      <c r="AN46" s="493">
        <v>19877</v>
      </c>
      <c r="AO46" s="493" t="s">
        <v>590</v>
      </c>
      <c r="AP46" s="493"/>
      <c r="AQ46" s="494"/>
      <c r="AR46" s="494"/>
      <c r="AS46" s="494"/>
      <c r="AT46" s="170"/>
      <c r="AU46" s="173" t="str">
        <f t="shared" si="1"/>
        <v>----</v>
      </c>
      <c r="AV46" s="174" t="str">
        <f t="shared" si="2"/>
        <v>----</v>
      </c>
      <c r="AW46" s="2"/>
      <c r="AX46" s="2"/>
      <c r="AY46" s="2"/>
      <c r="AZ46" s="2"/>
      <c r="BM46" s="592"/>
      <c r="BN46" s="493">
        <v>19877</v>
      </c>
      <c r="BO46" s="493" t="s">
        <v>590</v>
      </c>
      <c r="BP46" s="493"/>
      <c r="BQ46" s="493"/>
      <c r="BR46" s="494"/>
      <c r="BS46" s="494"/>
      <c r="BT46" s="170"/>
      <c r="BU46" s="173" t="str">
        <f t="shared" si="3"/>
        <v>----</v>
      </c>
      <c r="BV46" s="174" t="str">
        <f t="shared" si="4"/>
        <v>----</v>
      </c>
    </row>
    <row r="47" spans="13:74" s="1" customFormat="1" ht="30" hidden="1" customHeight="1">
      <c r="M47" s="590"/>
      <c r="N47" s="493">
        <v>19878</v>
      </c>
      <c r="O47" s="493" t="s">
        <v>591</v>
      </c>
      <c r="P47" s="493" t="s">
        <v>550</v>
      </c>
      <c r="Q47" s="494">
        <v>1</v>
      </c>
      <c r="R47" s="494">
        <v>0.93333333333333302</v>
      </c>
      <c r="S47" s="494">
        <v>0.8</v>
      </c>
      <c r="T47" s="494">
        <v>0.66</v>
      </c>
      <c r="U47" s="173" t="str">
        <f t="shared" si="5"/>
        <v>SI</v>
      </c>
      <c r="V47" s="174" t="str">
        <f t="shared" si="5"/>
        <v>SI</v>
      </c>
      <c r="W47" s="2"/>
      <c r="X47" s="2"/>
      <c r="Y47" s="2"/>
      <c r="Z47" s="2"/>
      <c r="AM47" s="590"/>
      <c r="AN47" s="493">
        <v>19878</v>
      </c>
      <c r="AO47" s="493" t="s">
        <v>591</v>
      </c>
      <c r="AP47" s="493"/>
      <c r="AQ47" s="494"/>
      <c r="AR47" s="494"/>
      <c r="AS47" s="494"/>
      <c r="AT47" s="170"/>
      <c r="AU47" s="173" t="str">
        <f t="shared" si="1"/>
        <v>----</v>
      </c>
      <c r="AV47" s="174" t="str">
        <f t="shared" si="2"/>
        <v>----</v>
      </c>
      <c r="AW47" s="2"/>
      <c r="AX47" s="2"/>
      <c r="AY47" s="2"/>
      <c r="AZ47" s="2"/>
      <c r="BM47" s="592"/>
      <c r="BN47" s="493">
        <v>19878</v>
      </c>
      <c r="BO47" s="493" t="s">
        <v>591</v>
      </c>
      <c r="BP47" s="493"/>
      <c r="BQ47" s="493"/>
      <c r="BR47" s="494"/>
      <c r="BS47" s="494"/>
      <c r="BT47" s="170"/>
      <c r="BU47" s="173" t="str">
        <f t="shared" si="3"/>
        <v>----</v>
      </c>
      <c r="BV47" s="174" t="str">
        <f t="shared" si="4"/>
        <v>----</v>
      </c>
    </row>
    <row r="48" spans="13:74" s="1" customFormat="1" ht="30" hidden="1" customHeight="1">
      <c r="M48" s="590"/>
      <c r="N48" s="493">
        <v>19879</v>
      </c>
      <c r="O48" s="493" t="s">
        <v>592</v>
      </c>
      <c r="P48" s="493" t="s">
        <v>550</v>
      </c>
      <c r="Q48" s="494">
        <v>1</v>
      </c>
      <c r="R48" s="494">
        <v>0.92307692307692302</v>
      </c>
      <c r="S48" s="494">
        <v>0.8</v>
      </c>
      <c r="T48" s="494">
        <v>0.66</v>
      </c>
      <c r="U48" s="173" t="str">
        <f t="shared" si="5"/>
        <v>SI</v>
      </c>
      <c r="V48" s="174" t="str">
        <f t="shared" si="5"/>
        <v>SI</v>
      </c>
      <c r="W48" s="2"/>
      <c r="X48" s="2"/>
      <c r="Y48" s="2"/>
      <c r="Z48" s="2"/>
      <c r="AM48" s="590"/>
      <c r="AN48" s="493">
        <v>19879</v>
      </c>
      <c r="AO48" s="493" t="s">
        <v>592</v>
      </c>
      <c r="AP48" s="493"/>
      <c r="AQ48" s="494"/>
      <c r="AR48" s="494"/>
      <c r="AS48" s="494"/>
      <c r="AT48" s="170"/>
      <c r="AU48" s="173" t="str">
        <f t="shared" si="1"/>
        <v>----</v>
      </c>
      <c r="AV48" s="174" t="str">
        <f t="shared" si="2"/>
        <v>----</v>
      </c>
      <c r="AW48" s="2"/>
      <c r="AX48" s="2"/>
      <c r="AY48" s="2"/>
      <c r="AZ48" s="2"/>
      <c r="BM48" s="592"/>
      <c r="BN48" s="493">
        <v>19879</v>
      </c>
      <c r="BO48" s="493" t="s">
        <v>592</v>
      </c>
      <c r="BP48" s="493"/>
      <c r="BQ48" s="493"/>
      <c r="BR48" s="494"/>
      <c r="BS48" s="494"/>
      <c r="BT48" s="170"/>
      <c r="BU48" s="173" t="str">
        <f t="shared" si="3"/>
        <v>----</v>
      </c>
      <c r="BV48" s="174" t="str">
        <f t="shared" si="4"/>
        <v>----</v>
      </c>
    </row>
    <row r="49" spans="13:74" s="1" customFormat="1" ht="30" hidden="1" customHeight="1">
      <c r="M49" s="590"/>
      <c r="N49" s="493">
        <v>19880</v>
      </c>
      <c r="O49" s="493" t="s">
        <v>593</v>
      </c>
      <c r="P49" s="493" t="s">
        <v>550</v>
      </c>
      <c r="Q49" s="494">
        <v>1</v>
      </c>
      <c r="R49" s="494">
        <v>0.52747252747252804</v>
      </c>
      <c r="S49" s="494">
        <v>0.8</v>
      </c>
      <c r="T49" s="494">
        <v>0.66</v>
      </c>
      <c r="U49" s="173" t="str">
        <f t="shared" si="5"/>
        <v>SI</v>
      </c>
      <c r="V49" s="174" t="str">
        <f t="shared" si="5"/>
        <v>NON</v>
      </c>
      <c r="W49" s="2"/>
      <c r="X49" s="2"/>
      <c r="Y49" s="2"/>
      <c r="Z49" s="2"/>
      <c r="AM49" s="590"/>
      <c r="AN49" s="493">
        <v>19880</v>
      </c>
      <c r="AO49" s="493" t="s">
        <v>593</v>
      </c>
      <c r="AP49" s="493"/>
      <c r="AQ49" s="494"/>
      <c r="AR49" s="494"/>
      <c r="AS49" s="494"/>
      <c r="AT49" s="170"/>
      <c r="AU49" s="173" t="str">
        <f t="shared" si="1"/>
        <v>----</v>
      </c>
      <c r="AV49" s="174" t="str">
        <f t="shared" si="2"/>
        <v>----</v>
      </c>
      <c r="AW49" s="2"/>
      <c r="AX49" s="2"/>
      <c r="AY49" s="2"/>
      <c r="AZ49" s="2"/>
      <c r="BM49" s="593"/>
      <c r="BN49" s="493">
        <v>19880</v>
      </c>
      <c r="BO49" s="493" t="s">
        <v>593</v>
      </c>
      <c r="BP49" s="493"/>
      <c r="BQ49" s="493"/>
      <c r="BR49" s="494"/>
      <c r="BS49" s="494"/>
      <c r="BT49" s="170"/>
      <c r="BU49" s="173" t="str">
        <f t="shared" si="3"/>
        <v>----</v>
      </c>
      <c r="BV49" s="174" t="str">
        <f t="shared" si="4"/>
        <v>----</v>
      </c>
    </row>
    <row r="50" spans="13:74" s="1" customFormat="1" ht="30" customHeight="1">
      <c r="M50" s="2"/>
      <c r="N50" s="2"/>
      <c r="P50" s="2"/>
      <c r="Q50" s="2"/>
      <c r="R50" s="2"/>
      <c r="S50" s="2"/>
      <c r="T50" s="2"/>
      <c r="U50" s="2"/>
      <c r="V50" s="2"/>
      <c r="W50" s="2"/>
      <c r="X50" s="2"/>
      <c r="Y50" s="2"/>
      <c r="Z50" s="2"/>
      <c r="AM50" s="2"/>
      <c r="AN50" s="2"/>
      <c r="AP50" s="2"/>
      <c r="AQ50" s="2"/>
      <c r="AR50" s="2"/>
      <c r="AS50" s="2"/>
      <c r="AT50" s="2"/>
      <c r="AU50" s="2"/>
      <c r="AV50" s="2"/>
      <c r="AW50" s="2"/>
      <c r="AX50" s="2"/>
      <c r="AY50" s="2"/>
      <c r="AZ50" s="2"/>
      <c r="BM50" s="2"/>
      <c r="BN50" s="2"/>
      <c r="BP50" s="2"/>
      <c r="BQ50" s="2"/>
      <c r="BR50" s="2"/>
      <c r="BS50" s="2"/>
      <c r="BT50" s="2"/>
      <c r="BU50" s="2"/>
      <c r="BV50" s="2"/>
    </row>
    <row r="51" spans="13:74" s="1" customFormat="1" ht="30" customHeight="1">
      <c r="M51" s="2"/>
      <c r="N51" s="2"/>
      <c r="P51" s="2"/>
      <c r="Q51" s="2"/>
      <c r="R51" s="2"/>
      <c r="S51" s="2"/>
      <c r="T51" s="2"/>
      <c r="U51" s="2"/>
      <c r="V51" s="2"/>
      <c r="W51" s="2"/>
      <c r="X51" s="2"/>
      <c r="Y51" s="2"/>
      <c r="Z51" s="2"/>
      <c r="AM51" s="2"/>
      <c r="AN51" s="2"/>
      <c r="AP51" s="2"/>
      <c r="AQ51" s="2"/>
      <c r="AR51" s="2"/>
      <c r="AS51" s="2"/>
      <c r="AT51" s="2"/>
      <c r="AU51" s="2"/>
      <c r="AV51" s="2"/>
      <c r="AW51" s="2"/>
      <c r="AX51" s="2"/>
      <c r="AY51" s="2"/>
      <c r="AZ51" s="2"/>
      <c r="BM51" s="2"/>
      <c r="BN51" s="2"/>
      <c r="BP51" s="2"/>
      <c r="BQ51" s="2"/>
      <c r="BR51" s="2"/>
      <c r="BS51" s="2"/>
      <c r="BT51" s="2"/>
      <c r="BU51" s="2"/>
      <c r="BV51" s="2"/>
    </row>
    <row r="52" spans="13:74" s="1" customFormat="1" ht="30" customHeight="1">
      <c r="M52" s="2"/>
      <c r="N52" s="2"/>
      <c r="P52" s="2"/>
      <c r="Q52" s="2"/>
      <c r="R52" s="2"/>
      <c r="S52" s="2"/>
      <c r="T52" s="2"/>
      <c r="U52" s="2"/>
      <c r="V52" s="2"/>
      <c r="W52" s="2"/>
      <c r="X52" s="2"/>
      <c r="Y52" s="2"/>
      <c r="Z52" s="2"/>
      <c r="AM52" s="2"/>
      <c r="AN52" s="2"/>
      <c r="AP52" s="2"/>
      <c r="AQ52" s="2"/>
      <c r="AR52" s="2"/>
      <c r="AS52" s="2"/>
      <c r="AT52" s="2"/>
      <c r="AU52" s="2"/>
      <c r="AV52" s="2"/>
      <c r="AW52" s="2"/>
      <c r="AX52" s="2"/>
      <c r="AY52" s="2"/>
      <c r="AZ52" s="2"/>
      <c r="BM52" s="2"/>
      <c r="BN52" s="2"/>
      <c r="BP52" s="2"/>
      <c r="BQ52" s="2"/>
      <c r="BR52" s="2"/>
      <c r="BS52" s="2"/>
      <c r="BT52" s="2"/>
      <c r="BU52" s="2"/>
      <c r="BV52" s="2"/>
    </row>
    <row r="53" spans="13:74" s="1" customFormat="1" ht="30" customHeight="1">
      <c r="M53" s="2"/>
      <c r="N53" s="2"/>
      <c r="P53" s="2"/>
      <c r="Q53" s="2"/>
      <c r="R53" s="2"/>
      <c r="S53" s="2"/>
      <c r="T53" s="2"/>
      <c r="U53" s="2"/>
      <c r="V53" s="2"/>
      <c r="W53" s="2"/>
      <c r="X53" s="2"/>
      <c r="Y53" s="2"/>
      <c r="Z53" s="2"/>
      <c r="AM53" s="2"/>
      <c r="AN53" s="2"/>
      <c r="AP53" s="2"/>
      <c r="AQ53" s="2"/>
      <c r="AR53" s="2"/>
      <c r="AS53" s="2"/>
      <c r="AT53" s="2"/>
      <c r="AU53" s="2"/>
      <c r="AV53" s="2"/>
      <c r="AW53" s="2"/>
      <c r="AX53" s="2"/>
      <c r="AY53" s="2"/>
      <c r="AZ53" s="2"/>
      <c r="BM53" s="2"/>
      <c r="BN53" s="2"/>
      <c r="BP53" s="2"/>
      <c r="BQ53" s="2"/>
      <c r="BR53" s="2"/>
      <c r="BS53" s="2"/>
      <c r="BT53" s="2"/>
      <c r="BU53" s="2"/>
      <c r="BV53" s="2"/>
    </row>
    <row r="54" spans="13:74" s="1" customFormat="1" ht="30" customHeight="1">
      <c r="M54" s="2"/>
      <c r="N54" s="2"/>
      <c r="P54" s="2"/>
      <c r="Q54" s="2"/>
      <c r="R54" s="2"/>
      <c r="S54" s="2"/>
      <c r="T54" s="2"/>
      <c r="U54" s="2"/>
      <c r="V54" s="2"/>
      <c r="W54" s="2"/>
      <c r="X54" s="2"/>
      <c r="Y54" s="2"/>
      <c r="Z54" s="2"/>
      <c r="AM54" s="2"/>
      <c r="AN54" s="2"/>
      <c r="AP54" s="2"/>
      <c r="AQ54" s="2"/>
      <c r="AR54" s="2"/>
      <c r="AS54" s="2"/>
      <c r="AT54" s="2"/>
      <c r="AU54" s="2"/>
      <c r="AV54" s="2"/>
      <c r="AW54" s="2"/>
      <c r="AX54" s="2"/>
      <c r="AY54" s="2"/>
      <c r="AZ54" s="2"/>
      <c r="BM54" s="2"/>
      <c r="BN54" s="2"/>
      <c r="BP54" s="2"/>
      <c r="BQ54" s="2"/>
      <c r="BR54" s="2"/>
      <c r="BS54" s="2"/>
      <c r="BT54" s="2"/>
      <c r="BU54" s="2"/>
      <c r="BV54" s="2"/>
    </row>
    <row r="55" spans="13:74" s="1" customFormat="1" ht="30" customHeight="1">
      <c r="M55" s="2"/>
      <c r="N55" s="2"/>
      <c r="P55" s="2"/>
      <c r="Q55" s="2"/>
      <c r="R55" s="2"/>
      <c r="S55" s="2"/>
      <c r="T55" s="2"/>
      <c r="U55" s="2"/>
      <c r="V55" s="2"/>
      <c r="W55" s="2"/>
      <c r="X55" s="2"/>
      <c r="Y55" s="2"/>
      <c r="Z55" s="2"/>
      <c r="AM55" s="2"/>
      <c r="AN55" s="2"/>
      <c r="AP55" s="2"/>
      <c r="AQ55" s="2"/>
      <c r="AR55" s="2"/>
      <c r="AS55" s="2"/>
      <c r="AT55" s="2"/>
      <c r="AU55" s="2"/>
      <c r="AV55" s="2"/>
      <c r="AW55" s="2"/>
      <c r="AX55" s="2"/>
      <c r="AY55" s="2"/>
      <c r="AZ55" s="2"/>
      <c r="BM55" s="2"/>
      <c r="BN55" s="2"/>
      <c r="BP55" s="2"/>
      <c r="BQ55" s="2"/>
      <c r="BR55" s="2"/>
      <c r="BS55" s="2"/>
      <c r="BT55" s="2"/>
      <c r="BU55" s="2"/>
      <c r="BV55" s="2"/>
    </row>
    <row r="56" spans="13:74" s="1" customFormat="1" ht="30" customHeight="1">
      <c r="M56" s="2"/>
      <c r="N56" s="2"/>
      <c r="P56" s="2"/>
      <c r="Q56" s="2"/>
      <c r="R56" s="2"/>
      <c r="S56" s="2"/>
      <c r="T56" s="2"/>
      <c r="U56" s="2"/>
      <c r="V56" s="2"/>
      <c r="W56" s="2"/>
      <c r="X56" s="2"/>
      <c r="Y56" s="2"/>
      <c r="Z56" s="2"/>
      <c r="AM56" s="2"/>
      <c r="AN56" s="2"/>
      <c r="AP56" s="2"/>
      <c r="AQ56" s="2"/>
      <c r="AR56" s="2"/>
      <c r="AS56" s="2"/>
      <c r="AT56" s="2"/>
      <c r="AU56" s="2"/>
      <c r="AV56" s="2"/>
      <c r="AW56" s="2"/>
      <c r="AX56" s="2"/>
      <c r="AY56" s="2"/>
      <c r="AZ56" s="2"/>
      <c r="BM56" s="2"/>
      <c r="BN56" s="2"/>
      <c r="BP56" s="2"/>
      <c r="BQ56" s="2"/>
      <c r="BR56" s="2"/>
      <c r="BS56" s="2"/>
      <c r="BT56" s="2"/>
      <c r="BU56" s="2"/>
      <c r="BV56" s="2"/>
    </row>
    <row r="57" spans="13:74" s="1" customFormat="1" ht="30" customHeight="1">
      <c r="M57" s="2"/>
      <c r="N57" s="2"/>
      <c r="P57" s="2"/>
      <c r="Q57" s="2"/>
      <c r="R57" s="2"/>
      <c r="S57" s="2"/>
      <c r="T57" s="2"/>
      <c r="U57" s="2"/>
      <c r="V57" s="2"/>
      <c r="W57" s="2"/>
      <c r="X57" s="2"/>
      <c r="Y57" s="2"/>
      <c r="Z57" s="2"/>
      <c r="AM57" s="2"/>
      <c r="AN57" s="2"/>
      <c r="AP57" s="2"/>
      <c r="AQ57" s="2"/>
      <c r="AR57" s="2"/>
      <c r="AS57" s="2"/>
      <c r="AT57" s="2"/>
      <c r="AU57" s="2"/>
      <c r="AV57" s="2"/>
      <c r="AW57" s="2"/>
      <c r="AX57" s="2"/>
      <c r="AY57" s="2"/>
      <c r="AZ57" s="2"/>
      <c r="BM57" s="2"/>
      <c r="BN57" s="2"/>
      <c r="BP57" s="2"/>
      <c r="BQ57" s="2"/>
      <c r="BR57" s="2"/>
      <c r="BS57" s="2"/>
      <c r="BT57" s="2"/>
      <c r="BU57" s="2"/>
      <c r="BV57" s="2"/>
    </row>
    <row r="58" spans="13:74" s="1" customFormat="1" ht="30" customHeight="1">
      <c r="M58" s="2"/>
      <c r="N58" s="2"/>
      <c r="P58" s="2"/>
      <c r="Q58" s="2"/>
      <c r="R58" s="2"/>
      <c r="S58" s="2"/>
      <c r="T58" s="2"/>
      <c r="U58" s="2"/>
      <c r="V58" s="2"/>
      <c r="W58" s="2"/>
      <c r="X58" s="2"/>
      <c r="Y58" s="2"/>
      <c r="Z58" s="2"/>
      <c r="AM58" s="2"/>
      <c r="AN58" s="2"/>
      <c r="AP58" s="2"/>
      <c r="AQ58" s="2"/>
      <c r="AR58" s="2"/>
      <c r="AS58" s="2"/>
      <c r="AT58" s="2"/>
      <c r="AU58" s="2"/>
      <c r="AV58" s="2"/>
      <c r="AW58" s="2"/>
      <c r="AX58" s="2"/>
      <c r="AY58" s="2"/>
      <c r="AZ58" s="2"/>
      <c r="BM58" s="2"/>
      <c r="BN58" s="2"/>
      <c r="BP58" s="2"/>
      <c r="BQ58" s="2"/>
      <c r="BR58" s="2"/>
      <c r="BS58" s="2"/>
      <c r="BT58" s="2"/>
      <c r="BU58" s="2"/>
      <c r="BV58" s="2"/>
    </row>
    <row r="59" spans="13:74" s="1" customFormat="1" ht="30" customHeight="1">
      <c r="M59" s="2"/>
      <c r="N59" s="2"/>
      <c r="P59" s="2"/>
      <c r="Q59" s="2"/>
      <c r="R59" s="2"/>
      <c r="S59" s="2"/>
      <c r="T59" s="2"/>
      <c r="U59" s="2"/>
      <c r="V59" s="2"/>
      <c r="W59" s="2"/>
      <c r="X59" s="2"/>
      <c r="Y59" s="2"/>
      <c r="Z59" s="2"/>
      <c r="AM59" s="2"/>
      <c r="AN59" s="2"/>
      <c r="AP59" s="2"/>
      <c r="AQ59" s="2"/>
      <c r="AR59" s="2"/>
      <c r="AS59" s="2"/>
      <c r="AT59" s="2"/>
      <c r="AU59" s="2"/>
      <c r="AV59" s="2"/>
      <c r="AW59" s="2"/>
      <c r="AX59" s="2"/>
      <c r="AY59" s="2"/>
      <c r="AZ59" s="2"/>
      <c r="BM59" s="2"/>
      <c r="BN59" s="2"/>
      <c r="BP59" s="2"/>
      <c r="BQ59" s="2"/>
      <c r="BR59" s="2"/>
      <c r="BS59" s="2"/>
      <c r="BT59" s="2"/>
      <c r="BU59" s="2"/>
      <c r="BV59" s="2"/>
    </row>
    <row r="60" spans="13:74" s="1" customFormat="1" ht="30" customHeight="1">
      <c r="M60" s="2"/>
      <c r="N60" s="2"/>
      <c r="P60" s="2"/>
      <c r="Q60" s="2"/>
      <c r="R60" s="2"/>
      <c r="S60" s="2"/>
      <c r="T60" s="2"/>
      <c r="U60" s="2"/>
      <c r="V60" s="2"/>
      <c r="W60" s="2"/>
      <c r="X60" s="2"/>
      <c r="Y60" s="2"/>
      <c r="Z60" s="2"/>
      <c r="AM60" s="2"/>
      <c r="AN60" s="2"/>
      <c r="AP60" s="2"/>
      <c r="AQ60" s="2"/>
      <c r="AR60" s="2"/>
      <c r="AS60" s="2"/>
      <c r="AT60" s="2"/>
      <c r="AU60" s="2"/>
      <c r="AV60" s="2"/>
      <c r="AW60" s="2"/>
      <c r="AX60" s="2"/>
      <c r="AY60" s="2"/>
      <c r="AZ60" s="2"/>
      <c r="BM60" s="2"/>
      <c r="BN60" s="2"/>
      <c r="BP60" s="2"/>
      <c r="BQ60" s="2"/>
      <c r="BR60" s="2"/>
      <c r="BS60" s="2"/>
      <c r="BT60" s="2"/>
      <c r="BU60" s="2"/>
      <c r="BV60" s="2"/>
    </row>
    <row r="61" spans="13:74" s="1" customFormat="1" ht="30" customHeight="1">
      <c r="M61" s="2"/>
      <c r="N61" s="2"/>
      <c r="P61" s="2"/>
      <c r="Q61" s="2"/>
      <c r="R61" s="2"/>
      <c r="S61" s="2"/>
      <c r="T61" s="2"/>
      <c r="U61" s="2"/>
      <c r="V61" s="2"/>
      <c r="W61" s="2"/>
      <c r="X61" s="2"/>
      <c r="Y61" s="2"/>
      <c r="Z61" s="2"/>
      <c r="AM61" s="2"/>
      <c r="AN61" s="2"/>
      <c r="AP61" s="2"/>
      <c r="AQ61" s="2"/>
      <c r="AR61" s="2"/>
      <c r="AS61" s="2"/>
      <c r="AT61" s="2"/>
      <c r="AU61" s="2"/>
      <c r="AV61" s="2"/>
      <c r="AW61" s="2"/>
      <c r="AX61" s="2"/>
      <c r="AY61" s="2"/>
      <c r="AZ61" s="2"/>
      <c r="BM61" s="2"/>
      <c r="BN61" s="2"/>
      <c r="BP61" s="2"/>
      <c r="BQ61" s="2"/>
      <c r="BR61" s="2"/>
      <c r="BS61" s="2"/>
      <c r="BT61" s="2"/>
      <c r="BU61" s="2"/>
      <c r="BV61" s="2"/>
    </row>
    <row r="62" spans="13:74" s="1" customFormat="1" ht="30" customHeight="1">
      <c r="M62" s="2"/>
      <c r="N62" s="2"/>
      <c r="P62" s="2"/>
      <c r="Q62" s="2"/>
      <c r="R62" s="2"/>
      <c r="S62" s="2"/>
      <c r="T62" s="2"/>
      <c r="U62" s="2"/>
      <c r="V62" s="2"/>
      <c r="W62" s="2"/>
      <c r="X62" s="2"/>
      <c r="Y62" s="2"/>
      <c r="Z62" s="2"/>
      <c r="AM62" s="2"/>
      <c r="AN62" s="2"/>
      <c r="AP62" s="2"/>
      <c r="AQ62" s="2"/>
      <c r="AR62" s="2"/>
      <c r="AS62" s="2"/>
      <c r="AT62" s="2"/>
      <c r="AU62" s="2"/>
      <c r="AV62" s="2"/>
      <c r="AW62" s="2"/>
      <c r="AX62" s="2"/>
      <c r="AY62" s="2"/>
      <c r="AZ62" s="2"/>
      <c r="BM62" s="2"/>
      <c r="BN62" s="2"/>
      <c r="BP62" s="2"/>
      <c r="BQ62" s="2"/>
      <c r="BR62" s="2"/>
      <c r="BS62" s="2"/>
      <c r="BT62" s="2"/>
      <c r="BU62" s="2"/>
      <c r="BV62" s="2"/>
    </row>
    <row r="63" spans="13:74" s="1" customFormat="1" ht="30" customHeight="1">
      <c r="M63" s="2"/>
      <c r="N63" s="2"/>
      <c r="P63" s="2"/>
      <c r="Q63" s="2"/>
      <c r="R63" s="2"/>
      <c r="S63" s="2"/>
      <c r="T63" s="2"/>
      <c r="U63" s="2"/>
      <c r="V63" s="2"/>
      <c r="W63" s="2"/>
      <c r="X63" s="2"/>
      <c r="Y63" s="2"/>
      <c r="Z63" s="2"/>
      <c r="AM63" s="2"/>
      <c r="AN63" s="2"/>
      <c r="AP63" s="2"/>
      <c r="AQ63" s="2"/>
      <c r="AR63" s="2"/>
      <c r="AS63" s="2"/>
      <c r="AT63" s="2"/>
      <c r="AU63" s="2"/>
      <c r="AV63" s="2"/>
      <c r="AW63" s="2"/>
      <c r="AX63" s="2"/>
      <c r="AY63" s="2"/>
      <c r="AZ63" s="2"/>
      <c r="BM63" s="2"/>
      <c r="BN63" s="2"/>
      <c r="BP63" s="2"/>
      <c r="BQ63" s="2"/>
      <c r="BR63" s="2"/>
      <c r="BS63" s="2"/>
      <c r="BT63" s="2"/>
      <c r="BU63" s="2"/>
      <c r="BV63" s="2"/>
    </row>
    <row r="64" spans="13:74" s="1" customFormat="1" ht="30" customHeight="1">
      <c r="M64" s="2"/>
      <c r="N64" s="2"/>
      <c r="P64" s="2"/>
      <c r="Q64" s="2"/>
      <c r="R64" s="2"/>
      <c r="S64" s="2"/>
      <c r="T64" s="2"/>
      <c r="U64" s="2"/>
      <c r="V64" s="2"/>
      <c r="W64" s="2"/>
      <c r="X64" s="2"/>
      <c r="Y64" s="2"/>
      <c r="Z64" s="2"/>
      <c r="AM64" s="2"/>
      <c r="AN64" s="2"/>
      <c r="AP64" s="2"/>
      <c r="AQ64" s="2"/>
      <c r="AR64" s="2"/>
      <c r="AS64" s="2"/>
      <c r="AT64" s="2"/>
      <c r="AU64" s="2"/>
      <c r="AV64" s="2"/>
      <c r="AW64" s="2"/>
      <c r="AX64" s="2"/>
      <c r="AY64" s="2"/>
      <c r="AZ64" s="2"/>
      <c r="BM64" s="2"/>
      <c r="BN64" s="2"/>
      <c r="BP64" s="2"/>
      <c r="BQ64" s="2"/>
      <c r="BR64" s="2"/>
      <c r="BS64" s="2"/>
      <c r="BT64" s="2"/>
      <c r="BU64" s="2"/>
      <c r="BV64" s="2"/>
    </row>
    <row r="65" spans="13:74" s="1" customFormat="1" ht="30" customHeight="1">
      <c r="M65" s="2"/>
      <c r="N65" s="2"/>
      <c r="P65" s="2"/>
      <c r="Q65" s="2"/>
      <c r="R65" s="2"/>
      <c r="S65" s="2"/>
      <c r="T65" s="2"/>
      <c r="U65" s="2"/>
      <c r="V65" s="2"/>
      <c r="W65" s="2"/>
      <c r="X65" s="2"/>
      <c r="Y65" s="2"/>
      <c r="Z65" s="2"/>
      <c r="AM65" s="2"/>
      <c r="AN65" s="2"/>
      <c r="AP65" s="2"/>
      <c r="AQ65" s="2"/>
      <c r="AR65" s="2"/>
      <c r="AS65" s="2"/>
      <c r="AT65" s="2"/>
      <c r="AU65" s="2"/>
      <c r="AV65" s="2"/>
      <c r="AW65" s="2"/>
      <c r="AX65" s="2"/>
      <c r="AY65" s="2"/>
      <c r="AZ65" s="2"/>
      <c r="BM65" s="2"/>
      <c r="BN65" s="2"/>
      <c r="BP65" s="2"/>
      <c r="BQ65" s="2"/>
      <c r="BR65" s="2"/>
      <c r="BS65" s="2"/>
      <c r="BT65" s="2"/>
      <c r="BU65" s="2"/>
      <c r="BV65" s="2"/>
    </row>
    <row r="66" spans="13:74" s="1" customFormat="1" ht="30" customHeight="1">
      <c r="M66" s="2"/>
      <c r="N66" s="2"/>
      <c r="P66" s="2"/>
      <c r="Q66" s="2"/>
      <c r="R66" s="2"/>
      <c r="S66" s="2"/>
      <c r="T66" s="2"/>
      <c r="U66" s="2"/>
      <c r="V66" s="2"/>
      <c r="W66" s="2"/>
      <c r="X66" s="2"/>
      <c r="Y66" s="2"/>
      <c r="Z66" s="2"/>
      <c r="AM66" s="2"/>
      <c r="AN66" s="2"/>
      <c r="AP66" s="2"/>
      <c r="AQ66" s="2"/>
      <c r="AR66" s="2"/>
      <c r="AS66" s="2"/>
      <c r="AT66" s="2"/>
      <c r="AU66" s="2"/>
      <c r="AV66" s="2"/>
      <c r="AW66" s="2"/>
      <c r="AX66" s="2"/>
      <c r="AY66" s="2"/>
      <c r="AZ66" s="2"/>
      <c r="BM66" s="2"/>
      <c r="BN66" s="2"/>
      <c r="BP66" s="2"/>
      <c r="BQ66" s="2"/>
      <c r="BR66" s="2"/>
      <c r="BS66" s="2"/>
      <c r="BT66" s="2"/>
      <c r="BU66" s="2"/>
      <c r="BV66" s="2"/>
    </row>
    <row r="67" spans="13:74" s="1" customFormat="1" ht="30" customHeight="1">
      <c r="M67" s="2"/>
      <c r="N67" s="2"/>
      <c r="P67" s="2"/>
      <c r="Q67" s="2"/>
      <c r="R67" s="2"/>
      <c r="S67" s="2"/>
      <c r="T67" s="2"/>
      <c r="U67" s="2"/>
      <c r="V67" s="2"/>
      <c r="W67" s="2"/>
      <c r="X67" s="2"/>
      <c r="Y67" s="2"/>
      <c r="Z67" s="2"/>
      <c r="AM67" s="2"/>
      <c r="AN67" s="2"/>
      <c r="AP67" s="2"/>
      <c r="AQ67" s="2"/>
      <c r="AR67" s="2"/>
      <c r="AS67" s="2"/>
      <c r="AT67" s="2"/>
      <c r="AU67" s="2"/>
      <c r="AV67" s="2"/>
      <c r="AW67" s="2"/>
      <c r="AX67" s="2"/>
      <c r="AY67" s="2"/>
      <c r="AZ67" s="2"/>
      <c r="BM67" s="2"/>
      <c r="BN67" s="2"/>
      <c r="BP67" s="2"/>
      <c r="BQ67" s="2"/>
      <c r="BR67" s="2"/>
      <c r="BS67" s="2"/>
      <c r="BT67" s="2"/>
      <c r="BU67" s="2"/>
      <c r="BV67" s="2"/>
    </row>
    <row r="68" spans="13:74" s="1" customFormat="1" ht="30" customHeight="1">
      <c r="M68" s="2"/>
      <c r="N68" s="2"/>
      <c r="P68" s="2"/>
      <c r="Q68" s="2"/>
      <c r="R68" s="2"/>
      <c r="S68" s="2"/>
      <c r="T68" s="2"/>
      <c r="U68" s="2"/>
      <c r="V68" s="2"/>
      <c r="W68" s="2"/>
      <c r="X68" s="2"/>
      <c r="Y68" s="2"/>
      <c r="Z68" s="2"/>
      <c r="AM68" s="2"/>
      <c r="AN68" s="2"/>
      <c r="AP68" s="2"/>
      <c r="AQ68" s="2"/>
      <c r="AR68" s="2"/>
      <c r="AS68" s="2"/>
      <c r="AT68" s="2"/>
      <c r="AU68" s="2"/>
      <c r="AV68" s="2"/>
      <c r="AW68" s="2"/>
      <c r="AX68" s="2"/>
      <c r="AY68" s="2"/>
      <c r="AZ68" s="2"/>
      <c r="BM68" s="2"/>
      <c r="BN68" s="2"/>
      <c r="BP68" s="2"/>
      <c r="BQ68" s="2"/>
      <c r="BR68" s="2"/>
      <c r="BS68" s="2"/>
      <c r="BT68" s="2"/>
      <c r="BU68" s="2"/>
      <c r="BV68" s="2"/>
    </row>
    <row r="69" spans="13:74" s="1" customFormat="1" ht="30" customHeight="1">
      <c r="M69" s="2"/>
      <c r="N69" s="2"/>
      <c r="P69" s="2"/>
      <c r="Q69" s="2"/>
      <c r="R69" s="2"/>
      <c r="S69" s="2"/>
      <c r="T69" s="2"/>
      <c r="U69" s="2"/>
      <c r="V69" s="2"/>
      <c r="W69" s="2"/>
      <c r="X69" s="2"/>
      <c r="Y69" s="2"/>
      <c r="Z69" s="2"/>
      <c r="AM69" s="2"/>
      <c r="AN69" s="2"/>
      <c r="AP69" s="2"/>
      <c r="AQ69" s="2"/>
      <c r="AR69" s="2"/>
      <c r="AS69" s="2"/>
      <c r="AT69" s="2"/>
      <c r="AU69" s="2"/>
      <c r="AV69" s="2"/>
      <c r="AW69" s="2"/>
      <c r="AX69" s="2"/>
      <c r="AY69" s="2"/>
      <c r="AZ69" s="2"/>
      <c r="BM69" s="2"/>
      <c r="BN69" s="2"/>
      <c r="BP69" s="2"/>
      <c r="BQ69" s="2"/>
      <c r="BR69" s="2"/>
      <c r="BS69" s="2"/>
      <c r="BT69" s="2"/>
      <c r="BU69" s="2"/>
      <c r="BV69" s="2"/>
    </row>
    <row r="70" spans="13:74" s="1" customFormat="1" ht="30" customHeight="1">
      <c r="M70" s="2"/>
      <c r="N70" s="2"/>
      <c r="P70" s="2"/>
      <c r="Q70" s="2"/>
      <c r="R70" s="2"/>
      <c r="S70" s="2"/>
      <c r="T70" s="2"/>
      <c r="U70" s="2"/>
      <c r="V70" s="2"/>
      <c r="W70" s="2"/>
      <c r="X70" s="2"/>
      <c r="Y70" s="2"/>
      <c r="Z70" s="2"/>
      <c r="AM70" s="2"/>
      <c r="AN70" s="2"/>
      <c r="AP70" s="2"/>
      <c r="AQ70" s="2"/>
      <c r="AR70" s="2"/>
      <c r="AS70" s="2"/>
      <c r="AT70" s="2"/>
      <c r="AU70" s="2"/>
      <c r="AV70" s="2"/>
      <c r="AW70" s="2"/>
      <c r="AX70" s="2"/>
      <c r="AY70" s="2"/>
      <c r="AZ70" s="2"/>
      <c r="BM70" s="2"/>
      <c r="BN70" s="2"/>
      <c r="BP70" s="2"/>
      <c r="BQ70" s="2"/>
      <c r="BR70" s="2"/>
      <c r="BS70" s="2"/>
      <c r="BT70" s="2"/>
      <c r="BU70" s="2"/>
      <c r="BV70" s="2"/>
    </row>
    <row r="71" spans="13:74" s="1" customFormat="1" ht="30" customHeight="1">
      <c r="M71" s="2"/>
      <c r="N71" s="2"/>
      <c r="P71" s="2"/>
      <c r="Q71" s="2"/>
      <c r="R71" s="2"/>
      <c r="S71" s="2"/>
      <c r="T71" s="2"/>
      <c r="U71" s="2"/>
      <c r="V71" s="2"/>
      <c r="W71" s="2"/>
      <c r="X71" s="2"/>
      <c r="Y71" s="2"/>
      <c r="Z71" s="2"/>
      <c r="AM71" s="2"/>
      <c r="AN71" s="2"/>
      <c r="AP71" s="2"/>
      <c r="AQ71" s="2"/>
      <c r="AR71" s="2"/>
      <c r="AS71" s="2"/>
      <c r="AT71" s="2"/>
      <c r="AU71" s="2"/>
      <c r="AV71" s="2"/>
      <c r="AW71" s="2"/>
      <c r="AX71" s="2"/>
      <c r="AY71" s="2"/>
      <c r="AZ71" s="2"/>
      <c r="BM71" s="2"/>
      <c r="BN71" s="2"/>
      <c r="BP71" s="2"/>
      <c r="BQ71" s="2"/>
      <c r="BR71" s="2"/>
      <c r="BS71" s="2"/>
      <c r="BT71" s="2"/>
      <c r="BU71" s="2"/>
      <c r="BV71" s="2"/>
    </row>
    <row r="72" spans="13:74" s="1" customFormat="1" ht="30" customHeight="1">
      <c r="M72" s="2"/>
      <c r="N72" s="2"/>
      <c r="P72" s="2"/>
      <c r="Q72" s="2"/>
      <c r="R72" s="2"/>
      <c r="S72" s="2"/>
      <c r="T72" s="2"/>
      <c r="U72" s="2"/>
      <c r="V72" s="2"/>
      <c r="W72" s="2"/>
      <c r="X72" s="2"/>
      <c r="Y72" s="2"/>
      <c r="Z72" s="2"/>
      <c r="AM72" s="2"/>
      <c r="AN72" s="2"/>
      <c r="AP72" s="2"/>
      <c r="AQ72" s="2"/>
      <c r="AR72" s="2"/>
      <c r="AS72" s="2"/>
      <c r="AT72" s="2"/>
      <c r="AU72" s="2"/>
      <c r="AV72" s="2"/>
      <c r="AW72" s="2"/>
      <c r="AX72" s="2"/>
      <c r="AY72" s="2"/>
      <c r="AZ72" s="2"/>
      <c r="BM72" s="2"/>
      <c r="BN72" s="2"/>
      <c r="BP72" s="2"/>
      <c r="BQ72" s="2"/>
      <c r="BR72" s="2"/>
      <c r="BS72" s="2"/>
      <c r="BT72" s="2"/>
      <c r="BU72" s="2"/>
      <c r="BV72" s="2"/>
    </row>
    <row r="73" spans="13:74" s="1" customFormat="1" ht="30" customHeight="1">
      <c r="M73" s="2"/>
      <c r="N73" s="2"/>
      <c r="P73" s="2"/>
      <c r="Q73" s="2"/>
      <c r="R73" s="2"/>
      <c r="S73" s="2"/>
      <c r="T73" s="2"/>
      <c r="U73" s="2"/>
      <c r="V73" s="2"/>
      <c r="W73" s="2"/>
      <c r="X73" s="2"/>
      <c r="Y73" s="2"/>
      <c r="Z73" s="2"/>
      <c r="AM73" s="2"/>
      <c r="AN73" s="2"/>
      <c r="AP73" s="2"/>
      <c r="AQ73" s="2"/>
      <c r="AR73" s="2"/>
      <c r="AS73" s="2"/>
      <c r="AT73" s="2"/>
      <c r="AU73" s="2"/>
      <c r="AV73" s="2"/>
      <c r="AW73" s="2"/>
      <c r="AX73" s="2"/>
      <c r="AY73" s="2"/>
      <c r="AZ73" s="2"/>
      <c r="BM73" s="2"/>
      <c r="BN73" s="2"/>
      <c r="BP73" s="2"/>
      <c r="BQ73" s="2"/>
      <c r="BR73" s="2"/>
      <c r="BS73" s="2"/>
      <c r="BT73" s="2"/>
      <c r="BU73" s="2"/>
      <c r="BV73" s="2"/>
    </row>
    <row r="74" spans="13:74" s="1" customFormat="1" ht="30" customHeight="1">
      <c r="M74" s="2"/>
      <c r="N74" s="2"/>
      <c r="P74" s="2"/>
      <c r="Q74" s="2"/>
      <c r="R74" s="2"/>
      <c r="S74" s="2"/>
      <c r="T74" s="2"/>
      <c r="U74" s="2"/>
      <c r="V74" s="2"/>
      <c r="W74" s="2"/>
      <c r="X74" s="2"/>
      <c r="Y74" s="2"/>
      <c r="Z74" s="2"/>
      <c r="AM74" s="2"/>
      <c r="AN74" s="2"/>
      <c r="AP74" s="2"/>
      <c r="AQ74" s="2"/>
      <c r="AR74" s="2"/>
      <c r="AS74" s="2"/>
      <c r="AT74" s="2"/>
      <c r="AU74" s="2"/>
      <c r="AV74" s="2"/>
      <c r="AW74" s="2"/>
      <c r="AX74" s="2"/>
      <c r="AY74" s="2"/>
      <c r="AZ74" s="2"/>
      <c r="BM74" s="2"/>
      <c r="BN74" s="2"/>
      <c r="BP74" s="2"/>
      <c r="BQ74" s="2"/>
      <c r="BR74" s="2"/>
      <c r="BS74" s="2"/>
      <c r="BT74" s="2"/>
      <c r="BU74" s="2"/>
      <c r="BV74" s="2"/>
    </row>
    <row r="75" spans="13:74" s="1" customFormat="1" ht="30" customHeight="1">
      <c r="M75" s="2"/>
      <c r="N75" s="2"/>
      <c r="P75" s="2"/>
      <c r="Q75" s="2"/>
      <c r="R75" s="2"/>
      <c r="S75" s="2"/>
      <c r="T75" s="2"/>
      <c r="U75" s="2"/>
      <c r="V75" s="2"/>
      <c r="W75" s="2"/>
      <c r="X75" s="2"/>
      <c r="Y75" s="2"/>
      <c r="Z75" s="2"/>
      <c r="AM75" s="2"/>
      <c r="AN75" s="2"/>
      <c r="AP75" s="2"/>
      <c r="AQ75" s="2"/>
      <c r="AR75" s="2"/>
      <c r="AS75" s="2"/>
      <c r="AT75" s="2"/>
      <c r="AU75" s="2"/>
      <c r="AV75" s="2"/>
      <c r="AW75" s="2"/>
      <c r="AX75" s="2"/>
      <c r="AY75" s="2"/>
      <c r="AZ75" s="2"/>
      <c r="BM75" s="2"/>
      <c r="BN75" s="2"/>
      <c r="BP75" s="2"/>
      <c r="BQ75" s="2"/>
      <c r="BR75" s="2"/>
      <c r="BS75" s="2"/>
      <c r="BT75" s="2"/>
      <c r="BU75" s="2"/>
      <c r="BV75" s="2"/>
    </row>
    <row r="76" spans="13:74" s="1" customFormat="1" ht="30" customHeight="1">
      <c r="M76" s="2"/>
      <c r="N76" s="2"/>
      <c r="P76" s="2"/>
      <c r="Q76" s="2"/>
      <c r="R76" s="2"/>
      <c r="S76" s="2"/>
      <c r="T76" s="2"/>
      <c r="U76" s="2"/>
      <c r="V76" s="2"/>
      <c r="W76" s="2"/>
      <c r="X76" s="2"/>
      <c r="Y76" s="2"/>
      <c r="Z76" s="2"/>
      <c r="AM76" s="2"/>
      <c r="AN76" s="2"/>
      <c r="AP76" s="2"/>
      <c r="AQ76" s="2"/>
      <c r="AR76" s="2"/>
      <c r="AS76" s="2"/>
      <c r="AT76" s="2"/>
      <c r="AU76" s="2"/>
      <c r="AV76" s="2"/>
      <c r="AW76" s="2"/>
      <c r="AX76" s="2"/>
      <c r="AY76" s="2"/>
      <c r="AZ76" s="2"/>
      <c r="BM76" s="2"/>
      <c r="BN76" s="2"/>
      <c r="BP76" s="2"/>
      <c r="BQ76" s="2"/>
      <c r="BR76" s="2"/>
      <c r="BS76" s="2"/>
      <c r="BT76" s="2"/>
      <c r="BU76" s="2"/>
      <c r="BV76" s="2"/>
    </row>
    <row r="77" spans="13:74" s="1" customFormat="1" ht="30" customHeight="1">
      <c r="M77" s="2"/>
      <c r="N77" s="2"/>
      <c r="P77" s="2"/>
      <c r="Q77" s="2"/>
      <c r="R77" s="2"/>
      <c r="S77" s="2"/>
      <c r="T77" s="2"/>
      <c r="U77" s="2"/>
      <c r="V77" s="2"/>
      <c r="W77" s="2"/>
      <c r="X77" s="2"/>
      <c r="Y77" s="2"/>
      <c r="Z77" s="2"/>
      <c r="AM77" s="2"/>
      <c r="AN77" s="2"/>
      <c r="AP77" s="2"/>
      <c r="AQ77" s="2"/>
      <c r="AR77" s="2"/>
      <c r="AS77" s="2"/>
      <c r="AT77" s="2"/>
      <c r="AU77" s="2"/>
      <c r="AV77" s="2"/>
      <c r="AW77" s="2"/>
      <c r="AX77" s="2"/>
      <c r="AY77" s="2"/>
      <c r="AZ77" s="2"/>
      <c r="BM77" s="2"/>
      <c r="BN77" s="2"/>
      <c r="BP77" s="2"/>
      <c r="BQ77" s="2"/>
      <c r="BR77" s="2"/>
      <c r="BS77" s="2"/>
      <c r="BT77" s="2"/>
      <c r="BU77" s="2"/>
      <c r="BV77" s="2"/>
    </row>
    <row r="78" spans="13:74" s="1" customFormat="1" ht="30" customHeight="1">
      <c r="M78" s="2"/>
      <c r="N78" s="2"/>
      <c r="P78" s="2"/>
      <c r="Q78" s="2"/>
      <c r="R78" s="2"/>
      <c r="S78" s="2"/>
      <c r="T78" s="2"/>
      <c r="U78" s="2"/>
      <c r="V78" s="2"/>
      <c r="W78" s="2"/>
      <c r="X78" s="2"/>
      <c r="Y78" s="2"/>
      <c r="Z78" s="2"/>
      <c r="AM78" s="2"/>
      <c r="AN78" s="2"/>
      <c r="AP78" s="2"/>
      <c r="AQ78" s="2"/>
      <c r="AR78" s="2"/>
      <c r="AS78" s="2"/>
      <c r="AT78" s="2"/>
      <c r="AU78" s="2"/>
      <c r="AV78" s="2"/>
      <c r="AW78" s="2"/>
      <c r="AX78" s="2"/>
      <c r="AY78" s="2"/>
      <c r="AZ78" s="2"/>
      <c r="BM78" s="2"/>
      <c r="BN78" s="2"/>
      <c r="BP78" s="2"/>
      <c r="BQ78" s="2"/>
      <c r="BR78" s="2"/>
      <c r="BS78" s="2"/>
      <c r="BT78" s="2"/>
      <c r="BU78" s="2"/>
      <c r="BV78" s="2"/>
    </row>
    <row r="79" spans="13:74" s="1" customFormat="1" ht="30" customHeight="1">
      <c r="M79" s="2"/>
      <c r="N79" s="2"/>
      <c r="P79" s="2"/>
      <c r="Q79" s="2"/>
      <c r="R79" s="2"/>
      <c r="S79" s="2"/>
      <c r="T79" s="2"/>
      <c r="U79" s="2"/>
      <c r="V79" s="2"/>
      <c r="W79" s="2"/>
      <c r="X79" s="2"/>
      <c r="Y79" s="2"/>
      <c r="Z79" s="2"/>
      <c r="AM79" s="2"/>
      <c r="AN79" s="2"/>
      <c r="AP79" s="2"/>
      <c r="AQ79" s="2"/>
      <c r="AR79" s="2"/>
      <c r="AS79" s="2"/>
      <c r="AT79" s="2"/>
      <c r="AU79" s="2"/>
      <c r="AV79" s="2"/>
      <c r="AW79" s="2"/>
      <c r="AX79" s="2"/>
      <c r="AY79" s="2"/>
      <c r="AZ79" s="2"/>
      <c r="BM79" s="2"/>
      <c r="BN79" s="2"/>
      <c r="BP79" s="2"/>
      <c r="BQ79" s="2"/>
      <c r="BR79" s="2"/>
      <c r="BS79" s="2"/>
      <c r="BT79" s="2"/>
      <c r="BU79" s="2"/>
      <c r="BV79" s="2"/>
    </row>
    <row r="80" spans="13:74" s="1" customFormat="1" ht="30" customHeight="1">
      <c r="M80" s="2"/>
      <c r="N80" s="2"/>
      <c r="P80" s="2"/>
      <c r="Q80" s="2"/>
      <c r="R80" s="2"/>
      <c r="S80" s="2"/>
      <c r="T80" s="2"/>
      <c r="U80" s="2"/>
      <c r="V80" s="2"/>
      <c r="W80" s="2"/>
      <c r="X80" s="2"/>
      <c r="Y80" s="2"/>
      <c r="Z80" s="2"/>
      <c r="AM80" s="2"/>
      <c r="AN80" s="2"/>
      <c r="AP80" s="2"/>
      <c r="AQ80" s="2"/>
      <c r="AR80" s="2"/>
      <c r="AS80" s="2"/>
      <c r="AT80" s="2"/>
      <c r="AU80" s="2"/>
      <c r="AV80" s="2"/>
      <c r="AW80" s="2"/>
      <c r="AX80" s="2"/>
      <c r="AY80" s="2"/>
      <c r="AZ80" s="2"/>
      <c r="BM80" s="2"/>
      <c r="BN80" s="2"/>
      <c r="BP80" s="2"/>
      <c r="BQ80" s="2"/>
      <c r="BR80" s="2"/>
      <c r="BS80" s="2"/>
      <c r="BT80" s="2"/>
      <c r="BU80" s="2"/>
      <c r="BV80" s="2"/>
    </row>
    <row r="81" spans="13:74" s="1" customFormat="1" ht="30" customHeight="1">
      <c r="M81" s="2"/>
      <c r="N81" s="2"/>
      <c r="P81" s="2"/>
      <c r="Q81" s="2"/>
      <c r="R81" s="2"/>
      <c r="S81" s="2"/>
      <c r="T81" s="2"/>
      <c r="U81" s="2"/>
      <c r="V81" s="2"/>
      <c r="W81" s="2"/>
      <c r="X81" s="2"/>
      <c r="Y81" s="2"/>
      <c r="Z81" s="2"/>
      <c r="AM81" s="2"/>
      <c r="AN81" s="2"/>
      <c r="AP81" s="2"/>
      <c r="AQ81" s="2"/>
      <c r="AR81" s="2"/>
      <c r="AS81" s="2"/>
      <c r="AT81" s="2"/>
      <c r="AU81" s="2"/>
      <c r="AV81" s="2"/>
      <c r="AW81" s="2"/>
      <c r="AX81" s="2"/>
      <c r="AY81" s="2"/>
      <c r="AZ81" s="2"/>
      <c r="BM81" s="2"/>
      <c r="BN81" s="2"/>
      <c r="BP81" s="2"/>
      <c r="BQ81" s="2"/>
      <c r="BR81" s="2"/>
      <c r="BS81" s="2"/>
      <c r="BT81" s="2"/>
      <c r="BU81" s="2"/>
      <c r="BV81" s="2"/>
    </row>
    <row r="82" spans="13:74" s="1" customFormat="1" ht="30" customHeight="1">
      <c r="M82" s="2"/>
      <c r="N82" s="2"/>
      <c r="P82" s="2"/>
      <c r="Q82" s="2"/>
      <c r="R82" s="2"/>
      <c r="S82" s="2"/>
      <c r="T82" s="2"/>
      <c r="U82" s="2"/>
      <c r="V82" s="2"/>
      <c r="W82" s="2"/>
      <c r="X82" s="2"/>
      <c r="Y82" s="2"/>
      <c r="Z82" s="2"/>
      <c r="AM82" s="2"/>
      <c r="AN82" s="2"/>
      <c r="AP82" s="2"/>
      <c r="AQ82" s="2"/>
      <c r="AR82" s="2"/>
      <c r="AS82" s="2"/>
      <c r="AT82" s="2"/>
      <c r="AU82" s="2"/>
      <c r="AV82" s="2"/>
      <c r="AW82" s="2"/>
      <c r="AX82" s="2"/>
      <c r="AY82" s="2"/>
      <c r="AZ82" s="2"/>
      <c r="BM82" s="2"/>
      <c r="BN82" s="2"/>
      <c r="BP82" s="2"/>
      <c r="BQ82" s="2"/>
      <c r="BR82" s="2"/>
      <c r="BS82" s="2"/>
      <c r="BT82" s="2"/>
      <c r="BU82" s="2"/>
      <c r="BV82" s="2"/>
    </row>
    <row r="83" spans="13:74" s="1" customFormat="1" ht="30" customHeight="1">
      <c r="M83" s="2"/>
      <c r="N83" s="2"/>
      <c r="P83" s="2"/>
      <c r="Q83" s="2"/>
      <c r="R83" s="2"/>
      <c r="S83" s="2"/>
      <c r="T83" s="2"/>
      <c r="U83" s="2"/>
      <c r="V83" s="2"/>
      <c r="W83" s="2"/>
      <c r="X83" s="2"/>
      <c r="Y83" s="2"/>
      <c r="Z83" s="2"/>
      <c r="AM83" s="2"/>
      <c r="AN83" s="2"/>
      <c r="AP83" s="2"/>
      <c r="AQ83" s="2"/>
      <c r="AR83" s="2"/>
      <c r="AS83" s="2"/>
      <c r="AT83" s="2"/>
      <c r="AU83" s="2"/>
      <c r="AV83" s="2"/>
      <c r="AW83" s="2"/>
      <c r="AX83" s="2"/>
      <c r="AY83" s="2"/>
      <c r="AZ83" s="2"/>
      <c r="BM83" s="2"/>
      <c r="BN83" s="2"/>
      <c r="BP83" s="2"/>
      <c r="BQ83" s="2"/>
      <c r="BR83" s="2"/>
      <c r="BS83" s="2"/>
      <c r="BT83" s="2"/>
      <c r="BU83" s="2"/>
      <c r="BV83" s="2"/>
    </row>
    <row r="84" spans="13:74" s="1" customFormat="1" ht="30" customHeight="1">
      <c r="M84" s="2"/>
      <c r="N84" s="2"/>
      <c r="P84" s="2"/>
      <c r="Q84" s="2"/>
      <c r="R84" s="2"/>
      <c r="S84" s="2"/>
      <c r="T84" s="2"/>
      <c r="U84" s="2"/>
      <c r="V84" s="2"/>
      <c r="W84" s="2"/>
      <c r="X84" s="2"/>
      <c r="Y84" s="2"/>
      <c r="Z84" s="2"/>
      <c r="AM84" s="2"/>
      <c r="AN84" s="2"/>
      <c r="AP84" s="2"/>
      <c r="AQ84" s="2"/>
      <c r="AR84" s="2"/>
      <c r="AS84" s="2"/>
      <c r="AT84" s="2"/>
      <c r="AU84" s="2"/>
      <c r="AV84" s="2"/>
      <c r="AW84" s="2"/>
      <c r="AX84" s="2"/>
      <c r="AY84" s="2"/>
      <c r="AZ84" s="2"/>
      <c r="BM84" s="2"/>
      <c r="BN84" s="2"/>
      <c r="BP84" s="2"/>
      <c r="BQ84" s="2"/>
      <c r="BR84" s="2"/>
      <c r="BS84" s="2"/>
      <c r="BT84" s="2"/>
      <c r="BU84" s="2"/>
      <c r="BV84" s="2"/>
    </row>
    <row r="85" spans="13:74" s="1" customFormat="1" ht="30" customHeight="1">
      <c r="M85" s="2"/>
      <c r="N85" s="2"/>
      <c r="P85" s="2"/>
      <c r="Q85" s="2"/>
      <c r="R85" s="2"/>
      <c r="S85" s="2"/>
      <c r="T85" s="2"/>
      <c r="U85" s="2"/>
      <c r="V85" s="2"/>
      <c r="W85" s="2"/>
      <c r="X85" s="2"/>
      <c r="Y85" s="2"/>
      <c r="Z85" s="2"/>
      <c r="AM85" s="2"/>
      <c r="AN85" s="2"/>
      <c r="AP85" s="2"/>
      <c r="AQ85" s="2"/>
      <c r="AR85" s="2"/>
      <c r="AS85" s="2"/>
      <c r="AT85" s="2"/>
      <c r="AU85" s="2"/>
      <c r="AV85" s="2"/>
      <c r="AW85" s="2"/>
      <c r="AX85" s="2"/>
      <c r="AY85" s="2"/>
      <c r="AZ85" s="2"/>
      <c r="BM85" s="2"/>
      <c r="BN85" s="2"/>
      <c r="BP85" s="2"/>
      <c r="BQ85" s="2"/>
      <c r="BR85" s="2"/>
      <c r="BS85" s="2"/>
      <c r="BT85" s="2"/>
      <c r="BU85" s="2"/>
      <c r="BV85" s="2"/>
    </row>
    <row r="86" spans="13:74" s="1" customFormat="1" ht="30" customHeight="1">
      <c r="M86" s="2"/>
      <c r="N86" s="2"/>
      <c r="P86" s="2"/>
      <c r="Q86" s="2"/>
      <c r="R86" s="2"/>
      <c r="S86" s="2"/>
      <c r="T86" s="2"/>
      <c r="U86" s="2"/>
      <c r="V86" s="2"/>
      <c r="W86" s="2"/>
      <c r="X86" s="2"/>
      <c r="Y86" s="2"/>
      <c r="Z86" s="2"/>
      <c r="AM86" s="2"/>
      <c r="AN86" s="2"/>
      <c r="AP86" s="2"/>
      <c r="AQ86" s="2"/>
      <c r="AR86" s="2"/>
      <c r="AS86" s="2"/>
      <c r="AT86" s="2"/>
      <c r="AU86" s="2"/>
      <c r="AV86" s="2"/>
      <c r="AW86" s="2"/>
      <c r="AX86" s="2"/>
      <c r="AY86" s="2"/>
      <c r="AZ86" s="2"/>
      <c r="BM86" s="2"/>
      <c r="BN86" s="2"/>
      <c r="BP86" s="2"/>
      <c r="BQ86" s="2"/>
      <c r="BR86" s="2"/>
      <c r="BS86" s="2"/>
      <c r="BT86" s="2"/>
      <c r="BU86" s="2"/>
      <c r="BV86" s="2"/>
    </row>
    <row r="87" spans="13:74" s="1" customFormat="1" ht="30" customHeight="1">
      <c r="M87" s="2"/>
      <c r="N87" s="2"/>
      <c r="P87" s="2"/>
      <c r="Q87" s="2"/>
      <c r="R87" s="2"/>
      <c r="S87" s="2"/>
      <c r="T87" s="2"/>
      <c r="U87" s="2"/>
      <c r="V87" s="2"/>
      <c r="W87" s="2"/>
      <c r="X87" s="2"/>
      <c r="Y87" s="2"/>
      <c r="Z87" s="2"/>
      <c r="AM87" s="2"/>
      <c r="AN87" s="2"/>
      <c r="AP87" s="2"/>
      <c r="AQ87" s="2"/>
      <c r="AR87" s="2"/>
      <c r="AS87" s="2"/>
      <c r="AT87" s="2"/>
      <c r="AU87" s="2"/>
      <c r="AV87" s="2"/>
      <c r="AW87" s="2"/>
      <c r="AX87" s="2"/>
      <c r="AY87" s="2"/>
      <c r="AZ87" s="2"/>
      <c r="BM87" s="2"/>
      <c r="BN87" s="2"/>
      <c r="BP87" s="2"/>
      <c r="BQ87" s="2"/>
      <c r="BR87" s="2"/>
      <c r="BS87" s="2"/>
      <c r="BT87" s="2"/>
      <c r="BU87" s="2"/>
      <c r="BV87" s="2"/>
    </row>
    <row r="88" spans="13:74" s="1" customFormat="1" ht="30" customHeight="1">
      <c r="M88" s="2"/>
      <c r="N88" s="2"/>
      <c r="P88" s="2"/>
      <c r="Q88" s="2"/>
      <c r="R88" s="2"/>
      <c r="S88" s="2"/>
      <c r="T88" s="2"/>
      <c r="U88" s="2"/>
      <c r="V88" s="2"/>
      <c r="W88" s="2"/>
      <c r="X88" s="2"/>
      <c r="Y88" s="2"/>
      <c r="Z88" s="2"/>
      <c r="AM88" s="2"/>
      <c r="AN88" s="2"/>
      <c r="AP88" s="2"/>
      <c r="AQ88" s="2"/>
      <c r="AR88" s="2"/>
      <c r="AS88" s="2"/>
      <c r="AT88" s="2"/>
      <c r="AU88" s="2"/>
      <c r="AV88" s="2"/>
      <c r="AW88" s="2"/>
      <c r="AX88" s="2"/>
      <c r="AY88" s="2"/>
      <c r="AZ88" s="2"/>
      <c r="BM88" s="2"/>
      <c r="BN88" s="2"/>
      <c r="BP88" s="2"/>
      <c r="BQ88" s="2"/>
      <c r="BR88" s="2"/>
      <c r="BS88" s="2"/>
      <c r="BT88" s="2"/>
      <c r="BU88" s="2"/>
      <c r="BV88" s="2"/>
    </row>
    <row r="89" spans="13:74" s="1" customFormat="1" ht="30" customHeight="1">
      <c r="M89" s="2"/>
      <c r="N89" s="2"/>
      <c r="P89" s="2"/>
      <c r="Q89" s="2"/>
      <c r="R89" s="2"/>
      <c r="S89" s="2"/>
      <c r="T89" s="2"/>
      <c r="U89" s="2"/>
      <c r="V89" s="2"/>
      <c r="W89" s="2"/>
      <c r="X89" s="2"/>
      <c r="Y89" s="2"/>
      <c r="Z89" s="2"/>
      <c r="AM89" s="2"/>
      <c r="AN89" s="2"/>
      <c r="AP89" s="2"/>
      <c r="AQ89" s="2"/>
      <c r="AR89" s="2"/>
      <c r="AS89" s="2"/>
      <c r="AT89" s="2"/>
      <c r="AU89" s="2"/>
      <c r="AV89" s="2"/>
      <c r="AW89" s="2"/>
      <c r="AX89" s="2"/>
      <c r="AY89" s="2"/>
      <c r="AZ89" s="2"/>
      <c r="BM89" s="2"/>
      <c r="BN89" s="2"/>
      <c r="BP89" s="2"/>
      <c r="BQ89" s="2"/>
      <c r="BR89" s="2"/>
      <c r="BS89" s="2"/>
      <c r="BT89" s="2"/>
      <c r="BU89" s="2"/>
      <c r="BV89" s="2"/>
    </row>
    <row r="90" spans="13:74" s="1" customFormat="1" ht="30" customHeight="1">
      <c r="M90" s="2"/>
      <c r="N90" s="2"/>
      <c r="P90" s="2"/>
      <c r="Q90" s="2"/>
      <c r="R90" s="2"/>
      <c r="S90" s="2"/>
      <c r="T90" s="2"/>
      <c r="U90" s="2"/>
      <c r="V90" s="2"/>
      <c r="W90" s="2"/>
      <c r="X90" s="2"/>
      <c r="Y90" s="2"/>
      <c r="Z90" s="2"/>
      <c r="AM90" s="2"/>
      <c r="AN90" s="2"/>
      <c r="AP90" s="2"/>
      <c r="AQ90" s="2"/>
      <c r="AR90" s="2"/>
      <c r="AS90" s="2"/>
      <c r="AT90" s="2"/>
      <c r="AU90" s="2"/>
      <c r="AV90" s="2"/>
      <c r="AW90" s="2"/>
      <c r="AX90" s="2"/>
      <c r="AY90" s="2"/>
      <c r="AZ90" s="2"/>
      <c r="BM90" s="2"/>
      <c r="BN90" s="2"/>
      <c r="BP90" s="2"/>
      <c r="BQ90" s="2"/>
      <c r="BR90" s="2"/>
      <c r="BS90" s="2"/>
      <c r="BT90" s="2"/>
      <c r="BU90" s="2"/>
      <c r="BV90" s="2"/>
    </row>
    <row r="91" spans="13:74" s="1" customFormat="1" ht="30" customHeight="1">
      <c r="M91" s="2"/>
      <c r="N91" s="2"/>
      <c r="P91" s="2"/>
      <c r="Q91" s="2"/>
      <c r="R91" s="2"/>
      <c r="S91" s="2"/>
      <c r="T91" s="2"/>
      <c r="U91" s="2"/>
      <c r="V91" s="2"/>
      <c r="W91" s="2"/>
      <c r="X91" s="2"/>
      <c r="Y91" s="2"/>
      <c r="Z91" s="2"/>
      <c r="AM91" s="2"/>
      <c r="AN91" s="2"/>
      <c r="AP91" s="2"/>
      <c r="AQ91" s="2"/>
      <c r="AR91" s="2"/>
      <c r="AS91" s="2"/>
      <c r="AT91" s="2"/>
      <c r="AU91" s="2"/>
      <c r="AV91" s="2"/>
      <c r="AW91" s="2"/>
      <c r="AX91" s="2"/>
      <c r="AY91" s="2"/>
      <c r="AZ91" s="2"/>
      <c r="BM91" s="2"/>
      <c r="BN91" s="2"/>
      <c r="BP91" s="2"/>
      <c r="BQ91" s="2"/>
      <c r="BR91" s="2"/>
      <c r="BS91" s="2"/>
      <c r="BT91" s="2"/>
      <c r="BU91" s="2"/>
      <c r="BV91" s="2"/>
    </row>
    <row r="92" spans="13:74" s="1" customFormat="1" ht="30" customHeight="1">
      <c r="M92" s="2"/>
      <c r="N92" s="2"/>
      <c r="P92" s="2"/>
      <c r="Q92" s="2"/>
      <c r="R92" s="2"/>
      <c r="S92" s="2"/>
      <c r="T92" s="2"/>
      <c r="U92" s="2"/>
      <c r="V92" s="2"/>
      <c r="W92" s="2"/>
      <c r="X92" s="2"/>
      <c r="Y92" s="2"/>
      <c r="Z92" s="2"/>
      <c r="AM92" s="2"/>
      <c r="AN92" s="2"/>
      <c r="AP92" s="2"/>
      <c r="AQ92" s="2"/>
      <c r="AR92" s="2"/>
      <c r="AS92" s="2"/>
      <c r="AT92" s="2"/>
      <c r="AU92" s="2"/>
      <c r="AV92" s="2"/>
      <c r="AW92" s="2"/>
      <c r="AX92" s="2"/>
      <c r="AY92" s="2"/>
      <c r="AZ92" s="2"/>
      <c r="BM92" s="2"/>
      <c r="BN92" s="2"/>
      <c r="BP92" s="2"/>
      <c r="BQ92" s="2"/>
      <c r="BR92" s="2"/>
      <c r="BS92" s="2"/>
      <c r="BT92" s="2"/>
      <c r="BU92" s="2"/>
      <c r="BV92" s="2"/>
    </row>
    <row r="93" spans="13:74" s="1" customFormat="1" ht="30" customHeight="1">
      <c r="M93" s="2"/>
      <c r="N93" s="2"/>
      <c r="P93" s="2"/>
      <c r="Q93" s="2"/>
      <c r="R93" s="2"/>
      <c r="S93" s="2"/>
      <c r="T93" s="2"/>
      <c r="U93" s="2"/>
      <c r="V93" s="2"/>
      <c r="W93" s="2"/>
      <c r="X93" s="2"/>
      <c r="Y93" s="2"/>
      <c r="Z93" s="2"/>
      <c r="AM93" s="2"/>
      <c r="AN93" s="2"/>
      <c r="AP93" s="2"/>
      <c r="AQ93" s="2"/>
      <c r="AR93" s="2"/>
      <c r="AS93" s="2"/>
      <c r="AT93" s="2"/>
      <c r="AU93" s="2"/>
      <c r="AV93" s="2"/>
      <c r="AW93" s="2"/>
      <c r="AX93" s="2"/>
      <c r="AY93" s="2"/>
      <c r="AZ93" s="2"/>
      <c r="BM93" s="2"/>
      <c r="BN93" s="2"/>
      <c r="BP93" s="2"/>
      <c r="BQ93" s="2"/>
      <c r="BR93" s="2"/>
      <c r="BS93" s="2"/>
      <c r="BT93" s="2"/>
      <c r="BU93" s="2"/>
      <c r="BV93" s="2"/>
    </row>
    <row r="94" spans="13:74" s="1" customFormat="1" ht="30" customHeight="1">
      <c r="M94" s="2"/>
      <c r="N94" s="2"/>
      <c r="P94" s="2"/>
      <c r="Q94" s="2"/>
      <c r="R94" s="2"/>
      <c r="S94" s="2"/>
      <c r="T94" s="2"/>
      <c r="U94" s="2"/>
      <c r="V94" s="2"/>
      <c r="W94" s="2"/>
      <c r="X94" s="2"/>
      <c r="Y94" s="2"/>
      <c r="Z94" s="2"/>
      <c r="AM94" s="2"/>
      <c r="AN94" s="2"/>
      <c r="AP94" s="2"/>
      <c r="AQ94" s="2"/>
      <c r="AR94" s="2"/>
      <c r="AS94" s="2"/>
      <c r="AT94" s="2"/>
      <c r="AU94" s="2"/>
      <c r="AV94" s="2"/>
      <c r="AW94" s="2"/>
      <c r="AX94" s="2"/>
      <c r="AY94" s="2"/>
      <c r="AZ94" s="2"/>
      <c r="BM94" s="2"/>
      <c r="BN94" s="2"/>
      <c r="BP94" s="2"/>
      <c r="BQ94" s="2"/>
      <c r="BR94" s="2"/>
      <c r="BS94" s="2"/>
      <c r="BT94" s="2"/>
      <c r="BU94" s="2"/>
      <c r="BV94" s="2"/>
    </row>
    <row r="95" spans="13:74" s="1" customFormat="1" ht="30" customHeight="1">
      <c r="M95" s="2"/>
      <c r="N95" s="2"/>
      <c r="P95" s="2"/>
      <c r="Q95" s="2"/>
      <c r="R95" s="2"/>
      <c r="S95" s="2"/>
      <c r="T95" s="2"/>
      <c r="U95" s="2"/>
      <c r="V95" s="2"/>
      <c r="W95" s="2"/>
      <c r="X95" s="2"/>
      <c r="Y95" s="2"/>
      <c r="Z95" s="2"/>
      <c r="AM95" s="2"/>
      <c r="AN95" s="2"/>
      <c r="AP95" s="2"/>
      <c r="AQ95" s="2"/>
      <c r="AR95" s="2"/>
      <c r="AS95" s="2"/>
      <c r="AT95" s="2"/>
      <c r="AU95" s="2"/>
      <c r="AV95" s="2"/>
      <c r="AW95" s="2"/>
      <c r="AX95" s="2"/>
      <c r="AY95" s="2"/>
      <c r="AZ95" s="2"/>
      <c r="BM95" s="2"/>
      <c r="BN95" s="2"/>
      <c r="BP95" s="2"/>
      <c r="BQ95" s="2"/>
      <c r="BR95" s="2"/>
      <c r="BS95" s="2"/>
      <c r="BT95" s="2"/>
      <c r="BU95" s="2"/>
      <c r="BV95" s="2"/>
    </row>
    <row r="96" spans="13:74" s="1" customFormat="1" ht="30" customHeight="1">
      <c r="M96" s="2"/>
      <c r="N96" s="2"/>
      <c r="P96" s="2"/>
      <c r="Q96" s="2"/>
      <c r="R96" s="2"/>
      <c r="S96" s="2"/>
      <c r="T96" s="2"/>
      <c r="U96" s="2"/>
      <c r="V96" s="2"/>
      <c r="W96" s="2"/>
      <c r="X96" s="2"/>
      <c r="Y96" s="2"/>
      <c r="Z96" s="2"/>
      <c r="AM96" s="2"/>
      <c r="AN96" s="2"/>
      <c r="AP96" s="2"/>
      <c r="AQ96" s="2"/>
      <c r="AR96" s="2"/>
      <c r="AS96" s="2"/>
      <c r="AT96" s="2"/>
      <c r="AU96" s="2"/>
      <c r="AV96" s="2"/>
      <c r="AW96" s="2"/>
      <c r="AX96" s="2"/>
      <c r="AY96" s="2"/>
      <c r="AZ96" s="2"/>
      <c r="BM96" s="2"/>
      <c r="BN96" s="2"/>
      <c r="BP96" s="2"/>
      <c r="BQ96" s="2"/>
      <c r="BR96" s="2"/>
      <c r="BS96" s="2"/>
      <c r="BT96" s="2"/>
      <c r="BU96" s="2"/>
      <c r="BV96" s="2"/>
    </row>
    <row r="97" spans="13:74" s="1" customFormat="1" ht="30" customHeight="1">
      <c r="M97" s="2"/>
      <c r="N97" s="2"/>
      <c r="P97" s="2"/>
      <c r="Q97" s="2"/>
      <c r="R97" s="2"/>
      <c r="S97" s="2"/>
      <c r="T97" s="2"/>
      <c r="U97" s="2"/>
      <c r="V97" s="2"/>
      <c r="W97" s="2"/>
      <c r="X97" s="2"/>
      <c r="Y97" s="2"/>
      <c r="Z97" s="2"/>
      <c r="AM97" s="2"/>
      <c r="AN97" s="2"/>
      <c r="AP97" s="2"/>
      <c r="AQ97" s="2"/>
      <c r="AR97" s="2"/>
      <c r="AS97" s="2"/>
      <c r="AT97" s="2"/>
      <c r="AU97" s="2"/>
      <c r="AV97" s="2"/>
      <c r="AW97" s="2"/>
      <c r="AX97" s="2"/>
      <c r="AY97" s="2"/>
      <c r="AZ97" s="2"/>
      <c r="BM97" s="2"/>
      <c r="BN97" s="2"/>
      <c r="BP97" s="2"/>
      <c r="BQ97" s="2"/>
      <c r="BR97" s="2"/>
      <c r="BS97" s="2"/>
      <c r="BT97" s="2"/>
      <c r="BU97" s="2"/>
      <c r="BV97" s="2"/>
    </row>
    <row r="98" spans="13:74" s="1" customFormat="1" ht="30" customHeight="1">
      <c r="M98" s="2"/>
      <c r="N98" s="2"/>
      <c r="P98" s="2"/>
      <c r="Q98" s="2"/>
      <c r="R98" s="2"/>
      <c r="S98" s="2"/>
      <c r="T98" s="2"/>
      <c r="U98" s="2"/>
      <c r="V98" s="2"/>
      <c r="W98" s="2"/>
      <c r="X98" s="2"/>
      <c r="Y98" s="2"/>
      <c r="Z98" s="2"/>
      <c r="AM98" s="2"/>
      <c r="AN98" s="2"/>
      <c r="AP98" s="2"/>
      <c r="AQ98" s="2"/>
      <c r="AR98" s="2"/>
      <c r="AS98" s="2"/>
      <c r="AT98" s="2"/>
      <c r="AU98" s="2"/>
      <c r="AV98" s="2"/>
      <c r="AW98" s="2"/>
      <c r="AX98" s="2"/>
      <c r="AY98" s="2"/>
      <c r="AZ98" s="2"/>
      <c r="BM98" s="2"/>
      <c r="BN98" s="2"/>
      <c r="BP98" s="2"/>
      <c r="BQ98" s="2"/>
      <c r="BR98" s="2"/>
      <c r="BS98" s="2"/>
      <c r="BT98" s="2"/>
      <c r="BU98" s="2"/>
      <c r="BV98" s="2"/>
    </row>
    <row r="99" spans="13:74" s="1" customFormat="1" ht="30" customHeight="1">
      <c r="M99" s="2"/>
      <c r="N99" s="2"/>
      <c r="P99" s="2"/>
      <c r="Q99" s="2"/>
      <c r="R99" s="2"/>
      <c r="S99" s="2"/>
      <c r="T99" s="2"/>
      <c r="U99" s="2"/>
      <c r="V99" s="2"/>
      <c r="W99" s="2"/>
      <c r="X99" s="2"/>
      <c r="Y99" s="2"/>
      <c r="Z99" s="2"/>
      <c r="AM99" s="2"/>
      <c r="AN99" s="2"/>
      <c r="AP99" s="2"/>
      <c r="AQ99" s="2"/>
      <c r="AR99" s="2"/>
      <c r="AS99" s="2"/>
      <c r="AT99" s="2"/>
      <c r="AU99" s="2"/>
      <c r="AV99" s="2"/>
      <c r="AW99" s="2"/>
      <c r="AX99" s="2"/>
      <c r="AY99" s="2"/>
      <c r="AZ99" s="2"/>
      <c r="BM99" s="2"/>
      <c r="BN99" s="2"/>
      <c r="BP99" s="2"/>
      <c r="BQ99" s="2"/>
      <c r="BR99" s="2"/>
      <c r="BS99" s="2"/>
      <c r="BT99" s="2"/>
      <c r="BU99" s="2"/>
      <c r="BV99" s="2"/>
    </row>
    <row r="100" spans="13:74" s="1" customFormat="1" ht="30" customHeight="1">
      <c r="M100" s="2"/>
      <c r="N100" s="2"/>
      <c r="P100" s="2"/>
      <c r="Q100" s="2"/>
      <c r="R100" s="2"/>
      <c r="S100" s="2"/>
      <c r="T100" s="2"/>
      <c r="U100" s="2"/>
      <c r="V100" s="2"/>
      <c r="W100" s="2"/>
      <c r="X100" s="2"/>
      <c r="Y100" s="2"/>
      <c r="Z100" s="2"/>
      <c r="AM100" s="2"/>
      <c r="AN100" s="2"/>
      <c r="AP100" s="2"/>
      <c r="AQ100" s="2"/>
      <c r="AR100" s="2"/>
      <c r="AS100" s="2"/>
      <c r="AT100" s="2"/>
      <c r="AU100" s="2"/>
      <c r="AV100" s="2"/>
      <c r="AW100" s="2"/>
      <c r="AX100" s="2"/>
      <c r="AY100" s="2"/>
      <c r="AZ100" s="2"/>
      <c r="BM100" s="2"/>
      <c r="BN100" s="2"/>
      <c r="BP100" s="2"/>
      <c r="BQ100" s="2"/>
      <c r="BR100" s="2"/>
      <c r="BS100" s="2"/>
      <c r="BT100" s="2"/>
      <c r="BU100" s="2"/>
      <c r="BV100" s="2"/>
    </row>
    <row r="101" spans="13:74" s="1" customFormat="1" ht="30" customHeight="1">
      <c r="M101" s="2"/>
      <c r="N101" s="2"/>
      <c r="P101" s="2"/>
      <c r="Q101" s="2"/>
      <c r="R101" s="2"/>
      <c r="S101" s="2"/>
      <c r="T101" s="2"/>
      <c r="U101" s="2"/>
      <c r="V101" s="2"/>
      <c r="W101" s="2"/>
      <c r="X101" s="2"/>
      <c r="Y101" s="2"/>
      <c r="Z101" s="2"/>
      <c r="AM101" s="2"/>
      <c r="AN101" s="2"/>
      <c r="AP101" s="2"/>
      <c r="AQ101" s="2"/>
      <c r="AR101" s="2"/>
      <c r="AS101" s="2"/>
      <c r="AT101" s="2"/>
      <c r="AU101" s="2"/>
      <c r="AV101" s="2"/>
      <c r="AW101" s="2"/>
      <c r="AX101" s="2"/>
      <c r="AY101" s="2"/>
      <c r="AZ101" s="2"/>
      <c r="BM101" s="2"/>
      <c r="BN101" s="2"/>
      <c r="BP101" s="2"/>
      <c r="BQ101" s="2"/>
      <c r="BR101" s="2"/>
      <c r="BS101" s="2"/>
      <c r="BT101" s="2"/>
      <c r="BU101" s="2"/>
      <c r="BV101" s="2"/>
    </row>
    <row r="102" spans="13:74" s="1" customFormat="1" ht="30" customHeight="1">
      <c r="M102" s="2"/>
      <c r="N102" s="2"/>
      <c r="P102" s="2"/>
      <c r="Q102" s="2"/>
      <c r="R102" s="2"/>
      <c r="S102" s="2"/>
      <c r="T102" s="2"/>
      <c r="U102" s="2"/>
      <c r="V102" s="2"/>
      <c r="W102" s="2"/>
      <c r="X102" s="2"/>
      <c r="Y102" s="2"/>
      <c r="Z102" s="2"/>
      <c r="AM102" s="2"/>
      <c r="AN102" s="2"/>
      <c r="AP102" s="2"/>
      <c r="AQ102" s="2"/>
      <c r="AR102" s="2"/>
      <c r="AS102" s="2"/>
      <c r="AT102" s="2"/>
      <c r="AU102" s="2"/>
      <c r="AV102" s="2"/>
      <c r="AW102" s="2"/>
      <c r="AX102" s="2"/>
      <c r="AY102" s="2"/>
      <c r="AZ102" s="2"/>
      <c r="BM102" s="2"/>
      <c r="BN102" s="2"/>
      <c r="BP102" s="2"/>
      <c r="BQ102" s="2"/>
      <c r="BR102" s="2"/>
      <c r="BS102" s="2"/>
      <c r="BT102" s="2"/>
      <c r="BU102" s="2"/>
      <c r="BV102" s="2"/>
    </row>
    <row r="103" spans="13:74" s="1" customFormat="1" ht="30" customHeight="1">
      <c r="M103"/>
      <c r="N103"/>
      <c r="O103" s="177"/>
      <c r="U103" s="169">
        <f>IFERROR(+COUNTIF(U106:U200,"SI")/(COUNTIF(U106:U200,"SI")+COUNTIF(U106:U200,"Non")),0)</f>
        <v>0.66666666666666663</v>
      </c>
      <c r="V103" s="169">
        <f>IFERROR(+COUNTIF(V106:V200,"SI")/(COUNTIF(V106:V200,"SI")+COUNTIF(V106:V200,"Non")),0)</f>
        <v>0.5</v>
      </c>
      <c r="W103"/>
      <c r="X103"/>
      <c r="Y103"/>
      <c r="Z103"/>
      <c r="AA103"/>
      <c r="AB103"/>
      <c r="AC103" s="177"/>
      <c r="AD103"/>
      <c r="AE103"/>
      <c r="AF103"/>
      <c r="AG103"/>
      <c r="AH103"/>
      <c r="AI103"/>
      <c r="AJ103"/>
      <c r="AK103"/>
      <c r="AL103"/>
      <c r="AM103"/>
      <c r="AN103"/>
      <c r="AO103" s="177"/>
      <c r="AU103" s="169">
        <f>IFERROR(+COUNTIF(AU106:AU200,"SI")/(COUNTIF(AU106:AU200,"SI")+COUNTIF(AU106:AU200,"Non")),0)</f>
        <v>0</v>
      </c>
      <c r="AV103" s="169">
        <f>IFERROR(+COUNTIF(AV106:AV200,"SI")/(COUNTIF(AV106:AV200,"SI")+COUNTIF(AV106:AV200,"Non")),0)</f>
        <v>0</v>
      </c>
      <c r="AW103"/>
      <c r="AX103"/>
      <c r="AY103"/>
      <c r="AZ103"/>
      <c r="BA103"/>
      <c r="BB103"/>
      <c r="BC103"/>
      <c r="BD103"/>
      <c r="BE103"/>
      <c r="BF103"/>
      <c r="BG103"/>
      <c r="BH103"/>
      <c r="BI103"/>
      <c r="BJ103"/>
      <c r="BK103"/>
      <c r="BL103"/>
      <c r="BM103"/>
      <c r="BN103"/>
      <c r="BO103" s="177"/>
      <c r="BU103" s="169">
        <f>IFERROR(+COUNTIF(BU106:BU200,"SI")/(COUNTIF(BU106:BU200,"SI")+COUNTIF(BU106:BU200,"Non")),0)</f>
        <v>0</v>
      </c>
      <c r="BV103" s="169">
        <f>IFERROR(+COUNTIF(BV106:BV200,"SI")/(COUNTIF(BV106:BV200,"SI")+COUNTIF(BV106:BV200,"Non")),0)</f>
        <v>0</v>
      </c>
    </row>
    <row r="104" spans="13:74" s="1" customFormat="1" ht="30" customHeight="1">
      <c r="M104" s="580" t="s">
        <v>149</v>
      </c>
      <c r="N104" s="580" t="s">
        <v>544</v>
      </c>
      <c r="O104" s="580"/>
      <c r="P104" s="580" t="s">
        <v>545</v>
      </c>
      <c r="Q104" s="578" t="s">
        <v>546</v>
      </c>
      <c r="R104" s="580" t="s">
        <v>547</v>
      </c>
      <c r="S104" s="577" t="s">
        <v>278</v>
      </c>
      <c r="T104" s="577" t="s">
        <v>279</v>
      </c>
      <c r="U104" s="577" t="s">
        <v>280</v>
      </c>
      <c r="V104" s="577" t="s">
        <v>281</v>
      </c>
      <c r="W104"/>
      <c r="X104"/>
      <c r="Y104"/>
      <c r="Z104"/>
      <c r="AA104"/>
      <c r="AB104"/>
      <c r="AC104"/>
      <c r="AD104"/>
      <c r="AE104"/>
      <c r="AF104"/>
      <c r="AG104"/>
      <c r="AH104"/>
      <c r="AI104"/>
      <c r="AJ104"/>
      <c r="AK104"/>
      <c r="AL104"/>
      <c r="AM104" s="580" t="s">
        <v>149</v>
      </c>
      <c r="AN104" s="580" t="s">
        <v>544</v>
      </c>
      <c r="AO104" s="580"/>
      <c r="AP104" s="580" t="s">
        <v>545</v>
      </c>
      <c r="AQ104" s="578" t="s">
        <v>546</v>
      </c>
      <c r="AR104" s="580" t="s">
        <v>547</v>
      </c>
      <c r="AS104" s="577" t="s">
        <v>278</v>
      </c>
      <c r="AT104" s="577" t="s">
        <v>279</v>
      </c>
      <c r="AU104" s="577" t="s">
        <v>280</v>
      </c>
      <c r="AV104" s="577" t="s">
        <v>281</v>
      </c>
      <c r="AW104"/>
      <c r="AX104"/>
      <c r="AY104"/>
      <c r="AZ104"/>
      <c r="BA104"/>
      <c r="BB104"/>
      <c r="BC104"/>
      <c r="BD104"/>
      <c r="BE104"/>
      <c r="BF104"/>
      <c r="BG104"/>
      <c r="BH104"/>
      <c r="BI104"/>
      <c r="BJ104"/>
      <c r="BK104"/>
      <c r="BL104"/>
      <c r="BM104" s="578" t="s">
        <v>149</v>
      </c>
      <c r="BN104" s="596" t="s">
        <v>544</v>
      </c>
      <c r="BO104" s="597"/>
      <c r="BP104" s="578" t="s">
        <v>545</v>
      </c>
      <c r="BQ104" s="578" t="s">
        <v>546</v>
      </c>
      <c r="BR104" s="578" t="s">
        <v>547</v>
      </c>
      <c r="BS104" s="594" t="s">
        <v>278</v>
      </c>
      <c r="BT104" s="577" t="s">
        <v>279</v>
      </c>
      <c r="BU104" s="577" t="s">
        <v>280</v>
      </c>
      <c r="BV104" s="577" t="s">
        <v>281</v>
      </c>
    </row>
    <row r="105" spans="13:74" s="1" customFormat="1" ht="30" customHeight="1">
      <c r="M105" s="580"/>
      <c r="N105" s="580"/>
      <c r="O105" s="580"/>
      <c r="P105" s="580"/>
      <c r="Q105" s="579"/>
      <c r="R105" s="580"/>
      <c r="S105" s="577"/>
      <c r="T105" s="577"/>
      <c r="U105" s="577"/>
      <c r="V105" s="577"/>
      <c r="W105"/>
      <c r="X105"/>
      <c r="Y105"/>
      <c r="Z105"/>
      <c r="AA105"/>
      <c r="AB105"/>
      <c r="AC105"/>
      <c r="AD105"/>
      <c r="AE105"/>
      <c r="AF105"/>
      <c r="AG105"/>
      <c r="AH105"/>
      <c r="AI105"/>
      <c r="AJ105"/>
      <c r="AK105"/>
      <c r="AL105"/>
      <c r="AM105" s="580"/>
      <c r="AN105" s="580"/>
      <c r="AO105" s="580"/>
      <c r="AP105" s="580"/>
      <c r="AQ105" s="579"/>
      <c r="AR105" s="580"/>
      <c r="AS105" s="577"/>
      <c r="AT105" s="577"/>
      <c r="AU105" s="577"/>
      <c r="AV105" s="577"/>
      <c r="AW105"/>
      <c r="AX105"/>
      <c r="AY105"/>
      <c r="AZ105"/>
      <c r="BA105"/>
      <c r="BB105"/>
      <c r="BC105"/>
      <c r="BD105"/>
      <c r="BE105"/>
      <c r="BF105"/>
      <c r="BG105"/>
      <c r="BH105"/>
      <c r="BI105"/>
      <c r="BJ105"/>
      <c r="BK105"/>
      <c r="BL105"/>
      <c r="BM105" s="579"/>
      <c r="BN105" s="598"/>
      <c r="BO105" s="599"/>
      <c r="BP105" s="579"/>
      <c r="BQ105" s="579"/>
      <c r="BR105" s="579"/>
      <c r="BS105" s="595"/>
      <c r="BT105" s="577"/>
      <c r="BU105" s="577"/>
      <c r="BV105" s="577"/>
    </row>
    <row r="106" spans="13:74" s="1" customFormat="1" ht="30" customHeight="1">
      <c r="M106" s="590" t="s">
        <v>594</v>
      </c>
      <c r="N106" s="493">
        <v>20953</v>
      </c>
      <c r="O106" s="493" t="s">
        <v>551</v>
      </c>
      <c r="P106" s="493" t="s">
        <v>550</v>
      </c>
      <c r="Q106" s="494">
        <v>0.660377358490566</v>
      </c>
      <c r="R106" s="494">
        <v>0.46666666666666701</v>
      </c>
      <c r="S106" s="494">
        <v>0.8</v>
      </c>
      <c r="T106" s="494">
        <v>0.66</v>
      </c>
      <c r="U106" s="171" t="str">
        <f>+IF(Q106=0,"----",IF(Q106&gt;=S106,"SI","NON"))</f>
        <v>NON</v>
      </c>
      <c r="V106" s="172" t="str">
        <f>+IF(R106=0,"----",IF(R106&gt;=T106,"SI","NON"))</f>
        <v>NON</v>
      </c>
      <c r="AM106" s="590" t="s">
        <v>594</v>
      </c>
      <c r="AN106" s="493">
        <v>20953</v>
      </c>
      <c r="AO106" s="493" t="s">
        <v>551</v>
      </c>
      <c r="AP106" s="493"/>
      <c r="AQ106" s="494"/>
      <c r="AR106" s="494"/>
      <c r="AS106" s="494"/>
      <c r="AT106" s="170"/>
      <c r="AU106" s="171" t="str">
        <f>+IF(AQ106=0,"----",IF(AQ106&gt;=AS106,"SI","NON"))</f>
        <v>----</v>
      </c>
      <c r="AV106" s="172" t="str">
        <f>+IF(AR106=0,"----",IF(AR106&gt;=AT106,"SI","NON"))</f>
        <v>----</v>
      </c>
      <c r="BM106" s="591" t="s">
        <v>594</v>
      </c>
      <c r="BN106" s="493">
        <v>20953</v>
      </c>
      <c r="BO106" s="493" t="s">
        <v>551</v>
      </c>
      <c r="BP106" s="493"/>
      <c r="BQ106" s="493"/>
      <c r="BR106" s="494"/>
      <c r="BS106" s="494"/>
      <c r="BT106" s="170"/>
      <c r="BU106" s="171" t="str">
        <f>+IF(BQ106=0,"----",IF(BQ106&gt;=BS106,"SI","NON"))</f>
        <v>----</v>
      </c>
      <c r="BV106" s="172" t="str">
        <f>+IF(BR106=0,"----",IF(BR106&gt;=BT106,"SI","NON"))</f>
        <v>----</v>
      </c>
    </row>
    <row r="107" spans="13:74" s="1" customFormat="1" ht="30" customHeight="1">
      <c r="M107" s="590"/>
      <c r="N107" s="493">
        <v>20954</v>
      </c>
      <c r="O107" s="493" t="s">
        <v>595</v>
      </c>
      <c r="P107" s="493" t="s">
        <v>550</v>
      </c>
      <c r="Q107" s="494">
        <v>0.57692307692307698</v>
      </c>
      <c r="R107" s="494">
        <v>0.31578947368421101</v>
      </c>
      <c r="S107" s="494">
        <v>0.8</v>
      </c>
      <c r="T107" s="494">
        <v>0.66</v>
      </c>
      <c r="U107" s="171" t="str">
        <f t="shared" ref="U107:V145" si="6">+IF(Q107=0,"----",IF(Q107&gt;=S107,"SI","NON"))</f>
        <v>NON</v>
      </c>
      <c r="V107" s="172" t="str">
        <f t="shared" si="6"/>
        <v>NON</v>
      </c>
      <c r="AM107" s="590"/>
      <c r="AN107" s="493">
        <v>20954</v>
      </c>
      <c r="AO107" s="493" t="s">
        <v>595</v>
      </c>
      <c r="AP107" s="493"/>
      <c r="AQ107" s="494"/>
      <c r="AR107" s="494"/>
      <c r="AS107" s="494"/>
      <c r="AT107" s="170"/>
      <c r="AU107" s="171" t="str">
        <f t="shared" ref="AU107:AU153" si="7">+IF(AQ107=0,"----",IF(AQ107&gt;=AS107,"SI","NON"))</f>
        <v>----</v>
      </c>
      <c r="AV107" s="172" t="str">
        <f t="shared" ref="AV107:AV153" si="8">+IF(AR107=0,"----",IF(AR107&gt;=AT107,"SI","NON"))</f>
        <v>----</v>
      </c>
      <c r="BM107" s="592"/>
      <c r="BN107" s="493">
        <v>20954</v>
      </c>
      <c r="BO107" s="493" t="s">
        <v>595</v>
      </c>
      <c r="BP107" s="493"/>
      <c r="BQ107" s="493"/>
      <c r="BR107" s="494"/>
      <c r="BS107" s="494"/>
      <c r="BT107" s="170"/>
      <c r="BU107" s="171" t="str">
        <f t="shared" ref="BU107:BU153" si="9">+IF(BQ107=0,"----",IF(BQ107&gt;=BS107,"SI","NON"))</f>
        <v>----</v>
      </c>
      <c r="BV107" s="172" t="str">
        <f t="shared" ref="BV107:BV153" si="10">+IF(BR107=0,"----",IF(BR107&gt;=BT107,"SI","NON"))</f>
        <v>----</v>
      </c>
    </row>
    <row r="108" spans="13:74" s="1" customFormat="1" ht="30" customHeight="1">
      <c r="M108" s="590"/>
      <c r="N108" s="493">
        <v>20955</v>
      </c>
      <c r="O108" s="493" t="s">
        <v>596</v>
      </c>
      <c r="P108" s="493" t="s">
        <v>550</v>
      </c>
      <c r="Q108" s="494">
        <v>0.734693877551021</v>
      </c>
      <c r="R108" s="494">
        <v>0.49315068493150699</v>
      </c>
      <c r="S108" s="494">
        <v>0.8</v>
      </c>
      <c r="T108" s="494">
        <v>0.66</v>
      </c>
      <c r="U108" s="171" t="str">
        <f t="shared" si="6"/>
        <v>NON</v>
      </c>
      <c r="V108" s="172" t="str">
        <f t="shared" si="6"/>
        <v>NON</v>
      </c>
      <c r="AM108" s="590"/>
      <c r="AN108" s="493">
        <v>20955</v>
      </c>
      <c r="AO108" s="493" t="s">
        <v>596</v>
      </c>
      <c r="AP108" s="493"/>
      <c r="AQ108" s="494"/>
      <c r="AR108" s="494"/>
      <c r="AS108" s="494"/>
      <c r="AT108" s="170"/>
      <c r="AU108" s="171" t="str">
        <f t="shared" si="7"/>
        <v>----</v>
      </c>
      <c r="AV108" s="172" t="str">
        <f t="shared" si="8"/>
        <v>----</v>
      </c>
      <c r="BM108" s="592"/>
      <c r="BN108" s="493">
        <v>20955</v>
      </c>
      <c r="BO108" s="493" t="s">
        <v>596</v>
      </c>
      <c r="BP108" s="493"/>
      <c r="BQ108" s="493"/>
      <c r="BR108" s="494"/>
      <c r="BS108" s="494"/>
      <c r="BT108" s="170"/>
      <c r="BU108" s="171" t="str">
        <f t="shared" si="9"/>
        <v>----</v>
      </c>
      <c r="BV108" s="172" t="str">
        <f t="shared" si="10"/>
        <v>----</v>
      </c>
    </row>
    <row r="109" spans="13:74" s="1" customFormat="1" ht="30" customHeight="1">
      <c r="M109" s="590"/>
      <c r="N109" s="493">
        <v>20956</v>
      </c>
      <c r="O109" s="493" t="s">
        <v>554</v>
      </c>
      <c r="P109" s="493" t="s">
        <v>550</v>
      </c>
      <c r="Q109" s="494">
        <v>0.64912280701754399</v>
      </c>
      <c r="R109" s="494">
        <v>0.51388888888888895</v>
      </c>
      <c r="S109" s="494">
        <v>0.8</v>
      </c>
      <c r="T109" s="494">
        <v>0.66</v>
      </c>
      <c r="U109" s="171" t="str">
        <f t="shared" si="6"/>
        <v>NON</v>
      </c>
      <c r="V109" s="172" t="str">
        <f t="shared" si="6"/>
        <v>NON</v>
      </c>
      <c r="AM109" s="590"/>
      <c r="AN109" s="493">
        <v>20956</v>
      </c>
      <c r="AO109" s="493" t="s">
        <v>554</v>
      </c>
      <c r="AP109" s="493"/>
      <c r="AQ109" s="494"/>
      <c r="AR109" s="494"/>
      <c r="AS109" s="494"/>
      <c r="AT109" s="170"/>
      <c r="AU109" s="171" t="str">
        <f t="shared" si="7"/>
        <v>----</v>
      </c>
      <c r="AV109" s="172" t="str">
        <f t="shared" si="8"/>
        <v>----</v>
      </c>
      <c r="BM109" s="592"/>
      <c r="BN109" s="493">
        <v>20956</v>
      </c>
      <c r="BO109" s="493" t="s">
        <v>554</v>
      </c>
      <c r="BP109" s="493"/>
      <c r="BQ109" s="493"/>
      <c r="BR109" s="494"/>
      <c r="BS109" s="494"/>
      <c r="BT109" s="170"/>
      <c r="BU109" s="171" t="str">
        <f t="shared" si="9"/>
        <v>----</v>
      </c>
      <c r="BV109" s="172" t="str">
        <f t="shared" si="10"/>
        <v>----</v>
      </c>
    </row>
    <row r="110" spans="13:74" s="1" customFormat="1" ht="30" customHeight="1">
      <c r="M110" s="590"/>
      <c r="N110" s="493">
        <v>20957</v>
      </c>
      <c r="O110" s="493" t="s">
        <v>597</v>
      </c>
      <c r="P110" s="493" t="s">
        <v>550</v>
      </c>
      <c r="Q110" s="494">
        <v>0.86792452830188704</v>
      </c>
      <c r="R110" s="494">
        <v>0.67647058823529405</v>
      </c>
      <c r="S110" s="494">
        <v>0.8</v>
      </c>
      <c r="T110" s="494">
        <v>0.66</v>
      </c>
      <c r="U110" s="171" t="str">
        <f t="shared" si="6"/>
        <v>SI</v>
      </c>
      <c r="V110" s="172" t="str">
        <f t="shared" si="6"/>
        <v>SI</v>
      </c>
      <c r="AM110" s="590"/>
      <c r="AN110" s="493">
        <v>20957</v>
      </c>
      <c r="AO110" s="493" t="s">
        <v>597</v>
      </c>
      <c r="AP110" s="493"/>
      <c r="AQ110" s="494"/>
      <c r="AR110" s="494"/>
      <c r="AS110" s="494"/>
      <c r="AT110" s="170"/>
      <c r="AU110" s="171" t="str">
        <f t="shared" si="7"/>
        <v>----</v>
      </c>
      <c r="AV110" s="172" t="str">
        <f t="shared" si="8"/>
        <v>----</v>
      </c>
      <c r="BM110" s="592"/>
      <c r="BN110" s="493">
        <v>20957</v>
      </c>
      <c r="BO110" s="493" t="s">
        <v>597</v>
      </c>
      <c r="BP110" s="493"/>
      <c r="BQ110" s="493"/>
      <c r="BR110" s="494"/>
      <c r="BS110" s="494"/>
      <c r="BT110" s="170"/>
      <c r="BU110" s="171" t="str">
        <f t="shared" si="9"/>
        <v>----</v>
      </c>
      <c r="BV110" s="172" t="str">
        <f t="shared" si="10"/>
        <v>----</v>
      </c>
    </row>
    <row r="111" spans="13:74" s="1" customFormat="1" ht="30" customHeight="1">
      <c r="M111" s="590"/>
      <c r="N111" s="493">
        <v>20958</v>
      </c>
      <c r="O111" s="493" t="s">
        <v>598</v>
      </c>
      <c r="P111" s="493" t="s">
        <v>550</v>
      </c>
      <c r="Q111" s="494">
        <v>0.90196078431372595</v>
      </c>
      <c r="R111" s="494">
        <v>0.63013698630137005</v>
      </c>
      <c r="S111" s="494">
        <v>0.8</v>
      </c>
      <c r="T111" s="494">
        <v>0.66</v>
      </c>
      <c r="U111" s="171" t="str">
        <f t="shared" si="6"/>
        <v>SI</v>
      </c>
      <c r="V111" s="172" t="str">
        <f t="shared" si="6"/>
        <v>NON</v>
      </c>
      <c r="AM111" s="590"/>
      <c r="AN111" s="493">
        <v>20958</v>
      </c>
      <c r="AO111" s="493" t="s">
        <v>598</v>
      </c>
      <c r="AP111" s="493"/>
      <c r="AQ111" s="494"/>
      <c r="AR111" s="494"/>
      <c r="AS111" s="494"/>
      <c r="AT111" s="170"/>
      <c r="AU111" s="171" t="str">
        <f t="shared" si="7"/>
        <v>----</v>
      </c>
      <c r="AV111" s="172" t="str">
        <f t="shared" si="8"/>
        <v>----</v>
      </c>
      <c r="BM111" s="592"/>
      <c r="BN111" s="493">
        <v>20958</v>
      </c>
      <c r="BO111" s="493" t="s">
        <v>598</v>
      </c>
      <c r="BP111" s="493"/>
      <c r="BQ111" s="493"/>
      <c r="BR111" s="494"/>
      <c r="BS111" s="494"/>
      <c r="BT111" s="170"/>
      <c r="BU111" s="171" t="str">
        <f t="shared" si="9"/>
        <v>----</v>
      </c>
      <c r="BV111" s="172" t="str">
        <f t="shared" si="10"/>
        <v>----</v>
      </c>
    </row>
    <row r="112" spans="13:74" s="1" customFormat="1" ht="30" customHeight="1">
      <c r="M112" s="590"/>
      <c r="N112" s="493">
        <v>20959</v>
      </c>
      <c r="O112" s="493" t="s">
        <v>599</v>
      </c>
      <c r="P112" s="493" t="s">
        <v>550</v>
      </c>
      <c r="Q112" s="494">
        <v>0.90384615384615397</v>
      </c>
      <c r="R112" s="494">
        <v>0.67142857142857104</v>
      </c>
      <c r="S112" s="494">
        <v>0.8</v>
      </c>
      <c r="T112" s="494">
        <v>0.66</v>
      </c>
      <c r="U112" s="171" t="str">
        <f t="shared" si="6"/>
        <v>SI</v>
      </c>
      <c r="V112" s="172" t="str">
        <f t="shared" si="6"/>
        <v>SI</v>
      </c>
      <c r="AM112" s="590"/>
      <c r="AN112" s="493">
        <v>20959</v>
      </c>
      <c r="AO112" s="493" t="s">
        <v>599</v>
      </c>
      <c r="AP112" s="493"/>
      <c r="AQ112" s="494"/>
      <c r="AR112" s="494"/>
      <c r="AS112" s="494"/>
      <c r="AT112" s="170"/>
      <c r="AU112" s="171" t="str">
        <f t="shared" si="7"/>
        <v>----</v>
      </c>
      <c r="AV112" s="172" t="str">
        <f t="shared" si="8"/>
        <v>----</v>
      </c>
      <c r="BM112" s="592"/>
      <c r="BN112" s="493">
        <v>20959</v>
      </c>
      <c r="BO112" s="493" t="s">
        <v>599</v>
      </c>
      <c r="BP112" s="493"/>
      <c r="BQ112" s="493"/>
      <c r="BR112" s="494"/>
      <c r="BS112" s="494"/>
      <c r="BT112" s="170"/>
      <c r="BU112" s="171" t="str">
        <f t="shared" si="9"/>
        <v>----</v>
      </c>
      <c r="BV112" s="172" t="str">
        <f t="shared" si="10"/>
        <v>----</v>
      </c>
    </row>
    <row r="113" spans="13:74" s="1" customFormat="1" ht="30" customHeight="1">
      <c r="M113" s="590"/>
      <c r="N113" s="493">
        <v>20960</v>
      </c>
      <c r="O113" s="493" t="s">
        <v>600</v>
      </c>
      <c r="P113" s="493" t="s">
        <v>550</v>
      </c>
      <c r="Q113" s="494">
        <v>0.93181818181818199</v>
      </c>
      <c r="R113" s="494">
        <v>0.66129032258064502</v>
      </c>
      <c r="S113" s="494">
        <v>0.8</v>
      </c>
      <c r="T113" s="494">
        <v>0.66</v>
      </c>
      <c r="U113" s="171" t="str">
        <f t="shared" si="6"/>
        <v>SI</v>
      </c>
      <c r="V113" s="172" t="str">
        <f t="shared" si="6"/>
        <v>SI</v>
      </c>
      <c r="AM113" s="590"/>
      <c r="AN113" s="493">
        <v>20960</v>
      </c>
      <c r="AO113" s="493" t="s">
        <v>600</v>
      </c>
      <c r="AP113" s="493"/>
      <c r="AQ113" s="494"/>
      <c r="AR113" s="494"/>
      <c r="AS113" s="494"/>
      <c r="AT113" s="170"/>
      <c r="AU113" s="171" t="str">
        <f t="shared" si="7"/>
        <v>----</v>
      </c>
      <c r="AV113" s="172" t="str">
        <f t="shared" si="8"/>
        <v>----</v>
      </c>
      <c r="BM113" s="592"/>
      <c r="BN113" s="493">
        <v>20960</v>
      </c>
      <c r="BO113" s="493" t="s">
        <v>600</v>
      </c>
      <c r="BP113" s="493"/>
      <c r="BQ113" s="493"/>
      <c r="BR113" s="494"/>
      <c r="BS113" s="494"/>
      <c r="BT113" s="170"/>
      <c r="BU113" s="171" t="str">
        <f t="shared" si="9"/>
        <v>----</v>
      </c>
      <c r="BV113" s="172" t="str">
        <f t="shared" si="10"/>
        <v>----</v>
      </c>
    </row>
    <row r="114" spans="13:74" s="1" customFormat="1" ht="30" customHeight="1">
      <c r="M114" s="590"/>
      <c r="N114" s="493">
        <v>20961</v>
      </c>
      <c r="O114" s="493" t="s">
        <v>601</v>
      </c>
      <c r="P114" s="493" t="s">
        <v>550</v>
      </c>
      <c r="Q114" s="494">
        <v>0.85714285714285698</v>
      </c>
      <c r="R114" s="494">
        <v>0.56756756756756799</v>
      </c>
      <c r="S114" s="494">
        <v>0.8</v>
      </c>
      <c r="T114" s="494">
        <v>0.66</v>
      </c>
      <c r="U114" s="171" t="str">
        <f t="shared" si="6"/>
        <v>SI</v>
      </c>
      <c r="V114" s="172" t="str">
        <f t="shared" si="6"/>
        <v>NON</v>
      </c>
      <c r="AM114" s="590"/>
      <c r="AN114" s="493">
        <v>20961</v>
      </c>
      <c r="AO114" s="493" t="s">
        <v>601</v>
      </c>
      <c r="AP114" s="493"/>
      <c r="AQ114" s="494"/>
      <c r="AR114" s="494"/>
      <c r="AS114" s="494"/>
      <c r="AT114" s="170"/>
      <c r="AU114" s="171" t="str">
        <f t="shared" si="7"/>
        <v>----</v>
      </c>
      <c r="AV114" s="172" t="str">
        <f t="shared" si="8"/>
        <v>----</v>
      </c>
      <c r="BM114" s="592"/>
      <c r="BN114" s="493">
        <v>20961</v>
      </c>
      <c r="BO114" s="493" t="s">
        <v>601</v>
      </c>
      <c r="BP114" s="493"/>
      <c r="BQ114" s="493"/>
      <c r="BR114" s="494"/>
      <c r="BS114" s="494"/>
      <c r="BT114" s="170"/>
      <c r="BU114" s="171" t="str">
        <f t="shared" si="9"/>
        <v>----</v>
      </c>
      <c r="BV114" s="172" t="str">
        <f t="shared" si="10"/>
        <v>----</v>
      </c>
    </row>
    <row r="115" spans="13:74" s="1" customFormat="1" ht="30" customHeight="1">
      <c r="M115" s="590"/>
      <c r="N115" s="493">
        <v>20962</v>
      </c>
      <c r="O115" s="493" t="s">
        <v>602</v>
      </c>
      <c r="P115" s="493" t="s">
        <v>550</v>
      </c>
      <c r="Q115" s="494">
        <v>0.63333333333333297</v>
      </c>
      <c r="R115" s="494">
        <v>0.452380952380952</v>
      </c>
      <c r="S115" s="494">
        <v>0.8</v>
      </c>
      <c r="T115" s="494">
        <v>0.66</v>
      </c>
      <c r="U115" s="171" t="str">
        <f t="shared" si="6"/>
        <v>NON</v>
      </c>
      <c r="V115" s="172" t="str">
        <f t="shared" si="6"/>
        <v>NON</v>
      </c>
      <c r="AM115" s="590"/>
      <c r="AN115" s="493">
        <v>20962</v>
      </c>
      <c r="AO115" s="493" t="s">
        <v>602</v>
      </c>
      <c r="AP115" s="493"/>
      <c r="AQ115" s="494"/>
      <c r="AR115" s="494"/>
      <c r="AS115" s="494"/>
      <c r="AT115" s="170"/>
      <c r="AU115" s="171" t="str">
        <f t="shared" si="7"/>
        <v>----</v>
      </c>
      <c r="AV115" s="172" t="str">
        <f t="shared" si="8"/>
        <v>----</v>
      </c>
      <c r="BM115" s="592"/>
      <c r="BN115" s="493">
        <v>20962</v>
      </c>
      <c r="BO115" s="493" t="s">
        <v>602</v>
      </c>
      <c r="BP115" s="493"/>
      <c r="BQ115" s="493"/>
      <c r="BR115" s="494"/>
      <c r="BS115" s="494"/>
      <c r="BT115" s="170"/>
      <c r="BU115" s="171" t="str">
        <f t="shared" si="9"/>
        <v>----</v>
      </c>
      <c r="BV115" s="172" t="str">
        <f t="shared" si="10"/>
        <v>----</v>
      </c>
    </row>
    <row r="116" spans="13:74" s="1" customFormat="1" ht="30" customHeight="1">
      <c r="M116" s="590"/>
      <c r="N116" s="493">
        <v>20963</v>
      </c>
      <c r="O116" s="493" t="s">
        <v>603</v>
      </c>
      <c r="P116" s="493" t="s">
        <v>550</v>
      </c>
      <c r="Q116" s="494">
        <v>0.65671641791044799</v>
      </c>
      <c r="R116" s="494">
        <v>0.556962025316456</v>
      </c>
      <c r="S116" s="494">
        <v>0.8</v>
      </c>
      <c r="T116" s="494">
        <v>0.66</v>
      </c>
      <c r="U116" s="171" t="str">
        <f t="shared" si="6"/>
        <v>NON</v>
      </c>
      <c r="V116" s="172" t="str">
        <f t="shared" si="6"/>
        <v>NON</v>
      </c>
      <c r="AM116" s="590"/>
      <c r="AN116" s="493">
        <v>20963</v>
      </c>
      <c r="AO116" s="493" t="s">
        <v>603</v>
      </c>
      <c r="AP116" s="493"/>
      <c r="AQ116" s="494"/>
      <c r="AR116" s="494"/>
      <c r="AS116" s="494"/>
      <c r="AT116" s="170"/>
      <c r="AU116" s="171" t="str">
        <f t="shared" si="7"/>
        <v>----</v>
      </c>
      <c r="AV116" s="172" t="str">
        <f t="shared" si="8"/>
        <v>----</v>
      </c>
      <c r="BM116" s="592"/>
      <c r="BN116" s="493">
        <v>20963</v>
      </c>
      <c r="BO116" s="493" t="s">
        <v>603</v>
      </c>
      <c r="BP116" s="493"/>
      <c r="BQ116" s="493"/>
      <c r="BR116" s="494"/>
      <c r="BS116" s="494"/>
      <c r="BT116" s="170"/>
      <c r="BU116" s="171" t="str">
        <f t="shared" si="9"/>
        <v>----</v>
      </c>
      <c r="BV116" s="172" t="str">
        <f t="shared" si="10"/>
        <v>----</v>
      </c>
    </row>
    <row r="117" spans="13:74" s="1" customFormat="1" ht="30" customHeight="1">
      <c r="M117" s="590"/>
      <c r="N117" s="493">
        <v>20964</v>
      </c>
      <c r="O117" s="493" t="s">
        <v>604</v>
      </c>
      <c r="P117" s="493" t="s">
        <v>550</v>
      </c>
      <c r="Q117" s="494">
        <v>0.57627118644067798</v>
      </c>
      <c r="R117" s="494">
        <v>0.49275362318840599</v>
      </c>
      <c r="S117" s="494">
        <v>0.8</v>
      </c>
      <c r="T117" s="494">
        <v>0.66</v>
      </c>
      <c r="U117" s="171" t="str">
        <f t="shared" si="6"/>
        <v>NON</v>
      </c>
      <c r="V117" s="172" t="str">
        <f t="shared" si="6"/>
        <v>NON</v>
      </c>
      <c r="AM117" s="590"/>
      <c r="AN117" s="493">
        <v>20964</v>
      </c>
      <c r="AO117" s="493" t="s">
        <v>604</v>
      </c>
      <c r="AP117" s="493"/>
      <c r="AQ117" s="494"/>
      <c r="AR117" s="494"/>
      <c r="AS117" s="494"/>
      <c r="AT117" s="170"/>
      <c r="AU117" s="171" t="str">
        <f t="shared" si="7"/>
        <v>----</v>
      </c>
      <c r="AV117" s="172" t="str">
        <f t="shared" si="8"/>
        <v>----</v>
      </c>
      <c r="BM117" s="592"/>
      <c r="BN117" s="493">
        <v>20964</v>
      </c>
      <c r="BO117" s="493" t="s">
        <v>604</v>
      </c>
      <c r="BP117" s="493"/>
      <c r="BQ117" s="493"/>
      <c r="BR117" s="494"/>
      <c r="BS117" s="494"/>
      <c r="BT117" s="170"/>
      <c r="BU117" s="171" t="str">
        <f t="shared" si="9"/>
        <v>----</v>
      </c>
      <c r="BV117" s="172" t="str">
        <f t="shared" si="10"/>
        <v>----</v>
      </c>
    </row>
    <row r="118" spans="13:74" s="1" customFormat="1" ht="30" customHeight="1">
      <c r="M118" s="590"/>
      <c r="N118" s="493">
        <v>20965</v>
      </c>
      <c r="O118" s="493" t="s">
        <v>605</v>
      </c>
      <c r="P118" s="493" t="s">
        <v>550</v>
      </c>
      <c r="Q118" s="494">
        <v>0.92727272727272703</v>
      </c>
      <c r="R118" s="494">
        <v>0.82258064516129004</v>
      </c>
      <c r="S118" s="494">
        <v>0.8</v>
      </c>
      <c r="T118" s="494">
        <v>0.66</v>
      </c>
      <c r="U118" s="171" t="str">
        <f t="shared" si="6"/>
        <v>SI</v>
      </c>
      <c r="V118" s="172" t="str">
        <f t="shared" si="6"/>
        <v>SI</v>
      </c>
      <c r="AM118" s="590"/>
      <c r="AN118" s="493">
        <v>20965</v>
      </c>
      <c r="AO118" s="493" t="s">
        <v>605</v>
      </c>
      <c r="AP118" s="493"/>
      <c r="AQ118" s="494"/>
      <c r="AR118" s="494"/>
      <c r="AS118" s="494"/>
      <c r="AT118" s="170"/>
      <c r="AU118" s="171" t="str">
        <f t="shared" si="7"/>
        <v>----</v>
      </c>
      <c r="AV118" s="172" t="str">
        <f t="shared" si="8"/>
        <v>----</v>
      </c>
      <c r="BM118" s="592"/>
      <c r="BN118" s="493">
        <v>20965</v>
      </c>
      <c r="BO118" s="493" t="s">
        <v>605</v>
      </c>
      <c r="BP118" s="493"/>
      <c r="BQ118" s="493"/>
      <c r="BR118" s="494"/>
      <c r="BS118" s="494"/>
      <c r="BT118" s="170"/>
      <c r="BU118" s="171" t="str">
        <f t="shared" si="9"/>
        <v>----</v>
      </c>
      <c r="BV118" s="172" t="str">
        <f t="shared" si="10"/>
        <v>----</v>
      </c>
    </row>
    <row r="119" spans="13:74" s="1" customFormat="1" ht="30" customHeight="1">
      <c r="M119" s="590"/>
      <c r="N119" s="493">
        <v>20966</v>
      </c>
      <c r="O119" s="493" t="s">
        <v>606</v>
      </c>
      <c r="P119" s="493" t="s">
        <v>550</v>
      </c>
      <c r="Q119" s="494">
        <v>1</v>
      </c>
      <c r="R119" s="494">
        <v>0.98076923076923095</v>
      </c>
      <c r="S119" s="494">
        <v>0.8</v>
      </c>
      <c r="T119" s="494">
        <v>0.66</v>
      </c>
      <c r="U119" s="171" t="str">
        <f t="shared" si="6"/>
        <v>SI</v>
      </c>
      <c r="V119" s="172" t="str">
        <f t="shared" si="6"/>
        <v>SI</v>
      </c>
      <c r="AM119" s="590"/>
      <c r="AN119" s="493">
        <v>20966</v>
      </c>
      <c r="AO119" s="493" t="s">
        <v>606</v>
      </c>
      <c r="AP119" s="493"/>
      <c r="AQ119" s="494"/>
      <c r="AR119" s="494"/>
      <c r="AS119" s="494"/>
      <c r="AT119" s="170"/>
      <c r="AU119" s="171" t="str">
        <f t="shared" si="7"/>
        <v>----</v>
      </c>
      <c r="AV119" s="172" t="str">
        <f t="shared" si="8"/>
        <v>----</v>
      </c>
      <c r="BM119" s="592"/>
      <c r="BN119" s="493">
        <v>20966</v>
      </c>
      <c r="BO119" s="493" t="s">
        <v>606</v>
      </c>
      <c r="BP119" s="493"/>
      <c r="BQ119" s="493"/>
      <c r="BR119" s="494"/>
      <c r="BS119" s="494"/>
      <c r="BT119" s="170"/>
      <c r="BU119" s="171" t="str">
        <f t="shared" si="9"/>
        <v>----</v>
      </c>
      <c r="BV119" s="172" t="str">
        <f t="shared" si="10"/>
        <v>----</v>
      </c>
    </row>
    <row r="120" spans="13:74" s="1" customFormat="1" ht="30" customHeight="1">
      <c r="M120" s="590"/>
      <c r="N120" s="493">
        <v>20967</v>
      </c>
      <c r="O120" s="493" t="s">
        <v>607</v>
      </c>
      <c r="P120" s="493" t="s">
        <v>550</v>
      </c>
      <c r="Q120" s="494">
        <v>0.87272727272727302</v>
      </c>
      <c r="R120" s="494">
        <v>0.82758620689655205</v>
      </c>
      <c r="S120" s="494">
        <v>0.8</v>
      </c>
      <c r="T120" s="494">
        <v>0.66</v>
      </c>
      <c r="U120" s="171" t="str">
        <f t="shared" si="6"/>
        <v>SI</v>
      </c>
      <c r="V120" s="172" t="str">
        <f t="shared" si="6"/>
        <v>SI</v>
      </c>
      <c r="AM120" s="590"/>
      <c r="AN120" s="493">
        <v>20967</v>
      </c>
      <c r="AO120" s="493" t="s">
        <v>607</v>
      </c>
      <c r="AP120" s="493"/>
      <c r="AQ120" s="494"/>
      <c r="AR120" s="494"/>
      <c r="AS120" s="494"/>
      <c r="AT120" s="170"/>
      <c r="AU120" s="171" t="str">
        <f t="shared" si="7"/>
        <v>----</v>
      </c>
      <c r="AV120" s="172" t="str">
        <f t="shared" si="8"/>
        <v>----</v>
      </c>
      <c r="BM120" s="592"/>
      <c r="BN120" s="493">
        <v>20967</v>
      </c>
      <c r="BO120" s="493" t="s">
        <v>607</v>
      </c>
      <c r="BP120" s="493"/>
      <c r="BQ120" s="493"/>
      <c r="BR120" s="494"/>
      <c r="BS120" s="494"/>
      <c r="BT120" s="170"/>
      <c r="BU120" s="171" t="str">
        <f t="shared" si="9"/>
        <v>----</v>
      </c>
      <c r="BV120" s="172" t="str">
        <f t="shared" si="10"/>
        <v>----</v>
      </c>
    </row>
    <row r="121" spans="13:74" s="1" customFormat="1" ht="30" customHeight="1">
      <c r="M121" s="590"/>
      <c r="N121" s="493">
        <v>20968</v>
      </c>
      <c r="O121" s="493" t="s">
        <v>608</v>
      </c>
      <c r="P121" s="493" t="s">
        <v>550</v>
      </c>
      <c r="Q121" s="494">
        <v>1</v>
      </c>
      <c r="R121" s="494">
        <v>0.875</v>
      </c>
      <c r="S121" s="494">
        <v>0.8</v>
      </c>
      <c r="T121" s="494">
        <v>0.66</v>
      </c>
      <c r="U121" s="171" t="str">
        <f t="shared" si="6"/>
        <v>SI</v>
      </c>
      <c r="V121" s="172" t="str">
        <f t="shared" si="6"/>
        <v>SI</v>
      </c>
      <c r="AM121" s="590"/>
      <c r="AN121" s="493">
        <v>20968</v>
      </c>
      <c r="AO121" s="493" t="s">
        <v>608</v>
      </c>
      <c r="AP121" s="493"/>
      <c r="AQ121" s="494"/>
      <c r="AR121" s="494"/>
      <c r="AS121" s="494"/>
      <c r="AT121" s="170"/>
      <c r="AU121" s="171" t="str">
        <f t="shared" si="7"/>
        <v>----</v>
      </c>
      <c r="AV121" s="172" t="str">
        <f t="shared" si="8"/>
        <v>----</v>
      </c>
      <c r="BM121" s="592"/>
      <c r="BN121" s="493">
        <v>20968</v>
      </c>
      <c r="BO121" s="493" t="s">
        <v>608</v>
      </c>
      <c r="BP121" s="493"/>
      <c r="BQ121" s="493"/>
      <c r="BR121" s="494"/>
      <c r="BS121" s="494"/>
      <c r="BT121" s="170"/>
      <c r="BU121" s="171" t="str">
        <f t="shared" si="9"/>
        <v>----</v>
      </c>
      <c r="BV121" s="172" t="str">
        <f t="shared" si="10"/>
        <v>----</v>
      </c>
    </row>
    <row r="122" spans="13:74" s="1" customFormat="1" ht="30" customHeight="1">
      <c r="M122" s="590"/>
      <c r="N122" s="493">
        <v>20969</v>
      </c>
      <c r="O122" s="493" t="s">
        <v>609</v>
      </c>
      <c r="P122" s="493" t="s">
        <v>550</v>
      </c>
      <c r="Q122" s="494">
        <v>0.84905660377358505</v>
      </c>
      <c r="R122" s="494">
        <v>0.64285714285714302</v>
      </c>
      <c r="S122" s="494">
        <v>0.8</v>
      </c>
      <c r="T122" s="494">
        <v>0.66</v>
      </c>
      <c r="U122" s="171" t="str">
        <f t="shared" si="6"/>
        <v>SI</v>
      </c>
      <c r="V122" s="172" t="str">
        <f t="shared" si="6"/>
        <v>NON</v>
      </c>
      <c r="AM122" s="590"/>
      <c r="AN122" s="493">
        <v>20969</v>
      </c>
      <c r="AO122" s="493" t="s">
        <v>609</v>
      </c>
      <c r="AP122" s="493"/>
      <c r="AQ122" s="494"/>
      <c r="AR122" s="494"/>
      <c r="AS122" s="494"/>
      <c r="AT122" s="170"/>
      <c r="AU122" s="171" t="str">
        <f t="shared" si="7"/>
        <v>----</v>
      </c>
      <c r="AV122" s="172" t="str">
        <f t="shared" si="8"/>
        <v>----</v>
      </c>
      <c r="BM122" s="592"/>
      <c r="BN122" s="493">
        <v>20969</v>
      </c>
      <c r="BO122" s="493" t="s">
        <v>609</v>
      </c>
      <c r="BP122" s="493"/>
      <c r="BQ122" s="493"/>
      <c r="BR122" s="494"/>
      <c r="BS122" s="494"/>
      <c r="BT122" s="170"/>
      <c r="BU122" s="171" t="str">
        <f t="shared" si="9"/>
        <v>----</v>
      </c>
      <c r="BV122" s="172" t="str">
        <f t="shared" si="10"/>
        <v>----</v>
      </c>
    </row>
    <row r="123" spans="13:74" s="1" customFormat="1" ht="30" customHeight="1">
      <c r="M123" s="590"/>
      <c r="N123" s="493">
        <v>20970</v>
      </c>
      <c r="O123" s="493" t="s">
        <v>610</v>
      </c>
      <c r="P123" s="493" t="s">
        <v>550</v>
      </c>
      <c r="Q123" s="494">
        <v>0.844444444444445</v>
      </c>
      <c r="R123" s="494">
        <v>0.66666666666666696</v>
      </c>
      <c r="S123" s="494">
        <v>0.8</v>
      </c>
      <c r="T123" s="494">
        <v>0.66</v>
      </c>
      <c r="U123" s="171" t="str">
        <f t="shared" si="6"/>
        <v>SI</v>
      </c>
      <c r="V123" s="172" t="str">
        <f t="shared" si="6"/>
        <v>SI</v>
      </c>
      <c r="AM123" s="590"/>
      <c r="AN123" s="493">
        <v>20970</v>
      </c>
      <c r="AO123" s="493" t="s">
        <v>610</v>
      </c>
      <c r="AP123" s="493"/>
      <c r="AQ123" s="494"/>
      <c r="AR123" s="494"/>
      <c r="AS123" s="494"/>
      <c r="AT123" s="170"/>
      <c r="AU123" s="171" t="str">
        <f t="shared" si="7"/>
        <v>----</v>
      </c>
      <c r="AV123" s="172" t="str">
        <f t="shared" si="8"/>
        <v>----</v>
      </c>
      <c r="BM123" s="592"/>
      <c r="BN123" s="493">
        <v>20970</v>
      </c>
      <c r="BO123" s="493" t="s">
        <v>610</v>
      </c>
      <c r="BP123" s="493"/>
      <c r="BQ123" s="493"/>
      <c r="BR123" s="494"/>
      <c r="BS123" s="494"/>
      <c r="BT123" s="170"/>
      <c r="BU123" s="171" t="str">
        <f t="shared" si="9"/>
        <v>----</v>
      </c>
      <c r="BV123" s="172" t="str">
        <f t="shared" si="10"/>
        <v>----</v>
      </c>
    </row>
    <row r="124" spans="13:74" s="1" customFormat="1" ht="30" customHeight="1">
      <c r="M124" s="590"/>
      <c r="N124" s="493">
        <v>20971</v>
      </c>
      <c r="O124" s="493" t="s">
        <v>611</v>
      </c>
      <c r="P124" s="493" t="s">
        <v>550</v>
      </c>
      <c r="Q124" s="494">
        <v>0.77083333333333304</v>
      </c>
      <c r="R124" s="494">
        <v>0.51388888888888895</v>
      </c>
      <c r="S124" s="494">
        <v>0.8</v>
      </c>
      <c r="T124" s="494">
        <v>0.66</v>
      </c>
      <c r="U124" s="171" t="str">
        <f t="shared" si="6"/>
        <v>NON</v>
      </c>
      <c r="V124" s="172" t="str">
        <f t="shared" si="6"/>
        <v>NON</v>
      </c>
      <c r="AM124" s="590"/>
      <c r="AN124" s="493">
        <v>20971</v>
      </c>
      <c r="AO124" s="493" t="s">
        <v>611</v>
      </c>
      <c r="AP124" s="493"/>
      <c r="AQ124" s="494"/>
      <c r="AR124" s="494"/>
      <c r="AS124" s="494"/>
      <c r="AT124" s="170"/>
      <c r="AU124" s="171" t="str">
        <f t="shared" si="7"/>
        <v>----</v>
      </c>
      <c r="AV124" s="172" t="str">
        <f t="shared" si="8"/>
        <v>----</v>
      </c>
      <c r="BM124" s="592"/>
      <c r="BN124" s="493">
        <v>20971</v>
      </c>
      <c r="BO124" s="493" t="s">
        <v>611</v>
      </c>
      <c r="BP124" s="493"/>
      <c r="BQ124" s="493"/>
      <c r="BR124" s="494"/>
      <c r="BS124" s="494"/>
      <c r="BT124" s="170"/>
      <c r="BU124" s="171" t="str">
        <f t="shared" si="9"/>
        <v>----</v>
      </c>
      <c r="BV124" s="172" t="str">
        <f t="shared" si="10"/>
        <v>----</v>
      </c>
    </row>
    <row r="125" spans="13:74" s="1" customFormat="1" ht="30" customHeight="1">
      <c r="M125" s="590"/>
      <c r="N125" s="493">
        <v>20972</v>
      </c>
      <c r="O125" s="493" t="s">
        <v>612</v>
      </c>
      <c r="P125" s="493" t="s">
        <v>550</v>
      </c>
      <c r="Q125" s="494">
        <v>0.77358490566037696</v>
      </c>
      <c r="R125" s="494">
        <v>0.65079365079365104</v>
      </c>
      <c r="S125" s="494">
        <v>0.8</v>
      </c>
      <c r="T125" s="494">
        <v>0.66</v>
      </c>
      <c r="U125" s="171" t="str">
        <f t="shared" si="6"/>
        <v>NON</v>
      </c>
      <c r="V125" s="172" t="str">
        <f t="shared" si="6"/>
        <v>NON</v>
      </c>
      <c r="AM125" s="590"/>
      <c r="AN125" s="493">
        <v>20972</v>
      </c>
      <c r="AO125" s="493" t="s">
        <v>612</v>
      </c>
      <c r="AP125" s="493"/>
      <c r="AQ125" s="494"/>
      <c r="AR125" s="494"/>
      <c r="AS125" s="494"/>
      <c r="AT125" s="170"/>
      <c r="AU125" s="171" t="str">
        <f t="shared" si="7"/>
        <v>----</v>
      </c>
      <c r="AV125" s="172" t="str">
        <f t="shared" si="8"/>
        <v>----</v>
      </c>
      <c r="BM125" s="592"/>
      <c r="BN125" s="493">
        <v>20972</v>
      </c>
      <c r="BO125" s="493" t="s">
        <v>612</v>
      </c>
      <c r="BP125" s="493"/>
      <c r="BQ125" s="493"/>
      <c r="BR125" s="494"/>
      <c r="BS125" s="494"/>
      <c r="BT125" s="170"/>
      <c r="BU125" s="171" t="str">
        <f t="shared" si="9"/>
        <v>----</v>
      </c>
      <c r="BV125" s="172" t="str">
        <f t="shared" si="10"/>
        <v>----</v>
      </c>
    </row>
    <row r="126" spans="13:74" s="1" customFormat="1" ht="30" customHeight="1">
      <c r="M126" s="590"/>
      <c r="N126" s="493">
        <v>20973</v>
      </c>
      <c r="O126" s="493" t="s">
        <v>613</v>
      </c>
      <c r="P126" s="493" t="s">
        <v>550</v>
      </c>
      <c r="Q126" s="494">
        <v>1</v>
      </c>
      <c r="R126" s="494">
        <v>0.81355932203389802</v>
      </c>
      <c r="S126" s="494">
        <v>0.8</v>
      </c>
      <c r="T126" s="494">
        <v>0.66</v>
      </c>
      <c r="U126" s="171" t="str">
        <f t="shared" si="6"/>
        <v>SI</v>
      </c>
      <c r="V126" s="172" t="str">
        <f t="shared" si="6"/>
        <v>SI</v>
      </c>
      <c r="AM126" s="590"/>
      <c r="AN126" s="493">
        <v>20973</v>
      </c>
      <c r="AO126" s="493" t="s">
        <v>613</v>
      </c>
      <c r="AP126" s="493"/>
      <c r="AQ126" s="494"/>
      <c r="AR126" s="494"/>
      <c r="AS126" s="494"/>
      <c r="AT126" s="170"/>
      <c r="AU126" s="171" t="str">
        <f t="shared" si="7"/>
        <v>----</v>
      </c>
      <c r="AV126" s="172" t="str">
        <f t="shared" si="8"/>
        <v>----</v>
      </c>
      <c r="BM126" s="592"/>
      <c r="BN126" s="493">
        <v>20973</v>
      </c>
      <c r="BO126" s="493" t="s">
        <v>613</v>
      </c>
      <c r="BP126" s="493"/>
      <c r="BQ126" s="493"/>
      <c r="BR126" s="494"/>
      <c r="BS126" s="494"/>
      <c r="BT126" s="170"/>
      <c r="BU126" s="171" t="str">
        <f t="shared" si="9"/>
        <v>----</v>
      </c>
      <c r="BV126" s="172" t="str">
        <f t="shared" si="10"/>
        <v>----</v>
      </c>
    </row>
    <row r="127" spans="13:74" s="1" customFormat="1" ht="30" customHeight="1">
      <c r="M127" s="590"/>
      <c r="N127" s="493">
        <v>20974</v>
      </c>
      <c r="O127" s="493" t="s">
        <v>614</v>
      </c>
      <c r="P127" s="493" t="s">
        <v>550</v>
      </c>
      <c r="Q127" s="494">
        <v>0.88709677419354804</v>
      </c>
      <c r="R127" s="494">
        <v>0.75342465753424703</v>
      </c>
      <c r="S127" s="494">
        <v>0.8</v>
      </c>
      <c r="T127" s="494">
        <v>0.66</v>
      </c>
      <c r="U127" s="171" t="str">
        <f t="shared" si="6"/>
        <v>SI</v>
      </c>
      <c r="V127" s="172" t="str">
        <f t="shared" si="6"/>
        <v>SI</v>
      </c>
      <c r="AM127" s="590"/>
      <c r="AN127" s="493">
        <v>20974</v>
      </c>
      <c r="AO127" s="493" t="s">
        <v>614</v>
      </c>
      <c r="AP127" s="493"/>
      <c r="AQ127" s="494"/>
      <c r="AR127" s="494"/>
      <c r="AS127" s="494"/>
      <c r="AT127" s="170"/>
      <c r="AU127" s="171" t="str">
        <f t="shared" si="7"/>
        <v>----</v>
      </c>
      <c r="AV127" s="172" t="str">
        <f t="shared" si="8"/>
        <v>----</v>
      </c>
      <c r="BM127" s="592"/>
      <c r="BN127" s="493">
        <v>20974</v>
      </c>
      <c r="BO127" s="493" t="s">
        <v>614</v>
      </c>
      <c r="BP127" s="493"/>
      <c r="BQ127" s="493"/>
      <c r="BR127" s="494"/>
      <c r="BS127" s="494"/>
      <c r="BT127" s="170"/>
      <c r="BU127" s="171" t="str">
        <f t="shared" si="9"/>
        <v>----</v>
      </c>
      <c r="BV127" s="172" t="str">
        <f t="shared" si="10"/>
        <v>----</v>
      </c>
    </row>
    <row r="128" spans="13:74" s="1" customFormat="1" ht="30" customHeight="1">
      <c r="M128" s="590"/>
      <c r="N128" s="493">
        <v>20975</v>
      </c>
      <c r="O128" s="493" t="s">
        <v>615</v>
      </c>
      <c r="P128" s="493" t="s">
        <v>550</v>
      </c>
      <c r="Q128" s="494">
        <v>0.91666666666666696</v>
      </c>
      <c r="R128" s="494">
        <v>0.81481481481481499</v>
      </c>
      <c r="S128" s="494">
        <v>0.8</v>
      </c>
      <c r="T128" s="494">
        <v>0.66</v>
      </c>
      <c r="U128" s="171" t="str">
        <f t="shared" si="6"/>
        <v>SI</v>
      </c>
      <c r="V128" s="172" t="str">
        <f t="shared" si="6"/>
        <v>SI</v>
      </c>
      <c r="AM128" s="590"/>
      <c r="AN128" s="493">
        <v>20975</v>
      </c>
      <c r="AO128" s="493" t="s">
        <v>615</v>
      </c>
      <c r="AP128" s="493"/>
      <c r="AQ128" s="494"/>
      <c r="AR128" s="494"/>
      <c r="AS128" s="494"/>
      <c r="AT128" s="170"/>
      <c r="AU128" s="171" t="str">
        <f t="shared" si="7"/>
        <v>----</v>
      </c>
      <c r="AV128" s="172" t="str">
        <f t="shared" si="8"/>
        <v>----</v>
      </c>
      <c r="BM128" s="592"/>
      <c r="BN128" s="493">
        <v>20975</v>
      </c>
      <c r="BO128" s="493" t="s">
        <v>615</v>
      </c>
      <c r="BP128" s="493"/>
      <c r="BQ128" s="493"/>
      <c r="BR128" s="494"/>
      <c r="BS128" s="494"/>
      <c r="BT128" s="170"/>
      <c r="BU128" s="171" t="str">
        <f t="shared" si="9"/>
        <v>----</v>
      </c>
      <c r="BV128" s="172" t="str">
        <f t="shared" si="10"/>
        <v>----</v>
      </c>
    </row>
    <row r="129" spans="13:74" s="1" customFormat="1" ht="30" customHeight="1">
      <c r="M129" s="590"/>
      <c r="N129" s="493">
        <v>20976</v>
      </c>
      <c r="O129" s="493" t="s">
        <v>573</v>
      </c>
      <c r="P129" s="493" t="s">
        <v>550</v>
      </c>
      <c r="Q129" s="494">
        <v>0.734177215189874</v>
      </c>
      <c r="R129" s="494">
        <v>0.58585858585858597</v>
      </c>
      <c r="S129" s="494">
        <v>0.8</v>
      </c>
      <c r="T129" s="494">
        <v>0.66</v>
      </c>
      <c r="U129" s="171" t="str">
        <f t="shared" si="6"/>
        <v>NON</v>
      </c>
      <c r="V129" s="172" t="str">
        <f t="shared" si="6"/>
        <v>NON</v>
      </c>
      <c r="AM129" s="590"/>
      <c r="AN129" s="493">
        <v>20976</v>
      </c>
      <c r="AO129" s="493" t="s">
        <v>573</v>
      </c>
      <c r="AP129" s="493"/>
      <c r="AQ129" s="494"/>
      <c r="AR129" s="494"/>
      <c r="AS129" s="494"/>
      <c r="AT129" s="170"/>
      <c r="AU129" s="171" t="str">
        <f t="shared" si="7"/>
        <v>----</v>
      </c>
      <c r="AV129" s="172" t="str">
        <f t="shared" si="8"/>
        <v>----</v>
      </c>
      <c r="BM129" s="592"/>
      <c r="BN129" s="493">
        <v>20976</v>
      </c>
      <c r="BO129" s="493" t="s">
        <v>573</v>
      </c>
      <c r="BP129" s="493"/>
      <c r="BQ129" s="493"/>
      <c r="BR129" s="494"/>
      <c r="BS129" s="494"/>
      <c r="BT129" s="170"/>
      <c r="BU129" s="171" t="str">
        <f t="shared" si="9"/>
        <v>----</v>
      </c>
      <c r="BV129" s="172" t="str">
        <f t="shared" si="10"/>
        <v>----</v>
      </c>
    </row>
    <row r="130" spans="13:74" s="1" customFormat="1" ht="30" customHeight="1">
      <c r="M130" s="590"/>
      <c r="N130" s="493">
        <v>20977</v>
      </c>
      <c r="O130" s="493" t="s">
        <v>616</v>
      </c>
      <c r="P130" s="493" t="s">
        <v>550</v>
      </c>
      <c r="Q130" s="494">
        <v>0.56363636363636405</v>
      </c>
      <c r="R130" s="494">
        <v>0.462686567164179</v>
      </c>
      <c r="S130" s="494">
        <v>0.8</v>
      </c>
      <c r="T130" s="494">
        <v>0.66</v>
      </c>
      <c r="U130" s="171" t="str">
        <f t="shared" si="6"/>
        <v>NON</v>
      </c>
      <c r="V130" s="172" t="str">
        <f t="shared" si="6"/>
        <v>NON</v>
      </c>
      <c r="AM130" s="590"/>
      <c r="AN130" s="493">
        <v>20977</v>
      </c>
      <c r="AO130" s="493" t="s">
        <v>616</v>
      </c>
      <c r="AP130" s="493"/>
      <c r="AQ130" s="494"/>
      <c r="AR130" s="494"/>
      <c r="AS130" s="494"/>
      <c r="AT130" s="170"/>
      <c r="AU130" s="171" t="str">
        <f t="shared" si="7"/>
        <v>----</v>
      </c>
      <c r="AV130" s="172" t="str">
        <f t="shared" si="8"/>
        <v>----</v>
      </c>
      <c r="BM130" s="592"/>
      <c r="BN130" s="493">
        <v>20977</v>
      </c>
      <c r="BO130" s="493" t="s">
        <v>616</v>
      </c>
      <c r="BP130" s="493"/>
      <c r="BQ130" s="493"/>
      <c r="BR130" s="494"/>
      <c r="BS130" s="494"/>
      <c r="BT130" s="170"/>
      <c r="BU130" s="171" t="str">
        <f t="shared" si="9"/>
        <v>----</v>
      </c>
      <c r="BV130" s="172" t="str">
        <f t="shared" si="10"/>
        <v>----</v>
      </c>
    </row>
    <row r="131" spans="13:74" s="1" customFormat="1" ht="30" customHeight="1">
      <c r="M131" s="590"/>
      <c r="N131" s="493">
        <v>20978</v>
      </c>
      <c r="O131" s="493" t="s">
        <v>617</v>
      </c>
      <c r="P131" s="493" t="s">
        <v>550</v>
      </c>
      <c r="Q131" s="494">
        <v>0.91304347826086996</v>
      </c>
      <c r="R131" s="494">
        <v>0.79746835443038</v>
      </c>
      <c r="S131" s="494">
        <v>0.8</v>
      </c>
      <c r="T131" s="494">
        <v>0.66</v>
      </c>
      <c r="U131" s="171" t="str">
        <f t="shared" si="6"/>
        <v>SI</v>
      </c>
      <c r="V131" s="172" t="str">
        <f t="shared" si="6"/>
        <v>SI</v>
      </c>
      <c r="AM131" s="590"/>
      <c r="AN131" s="493">
        <v>20978</v>
      </c>
      <c r="AO131" s="493" t="s">
        <v>617</v>
      </c>
      <c r="AP131" s="493"/>
      <c r="AQ131" s="494"/>
      <c r="AR131" s="494"/>
      <c r="AS131" s="494"/>
      <c r="AT131" s="170"/>
      <c r="AU131" s="171" t="str">
        <f t="shared" si="7"/>
        <v>----</v>
      </c>
      <c r="AV131" s="172" t="str">
        <f t="shared" si="8"/>
        <v>----</v>
      </c>
      <c r="BM131" s="592"/>
      <c r="BN131" s="493">
        <v>20978</v>
      </c>
      <c r="BO131" s="493" t="s">
        <v>617</v>
      </c>
      <c r="BP131" s="493"/>
      <c r="BQ131" s="493"/>
      <c r="BR131" s="494"/>
      <c r="BS131" s="494"/>
      <c r="BT131" s="170"/>
      <c r="BU131" s="171" t="str">
        <f t="shared" si="9"/>
        <v>----</v>
      </c>
      <c r="BV131" s="172" t="str">
        <f t="shared" si="10"/>
        <v>----</v>
      </c>
    </row>
    <row r="132" spans="13:74" s="1" customFormat="1" ht="30" customHeight="1">
      <c r="M132" s="590"/>
      <c r="N132" s="493">
        <v>20979</v>
      </c>
      <c r="O132" s="493" t="s">
        <v>618</v>
      </c>
      <c r="P132" s="493" t="s">
        <v>550</v>
      </c>
      <c r="Q132" s="494">
        <v>0.64285714285714302</v>
      </c>
      <c r="R132" s="494">
        <v>0.57142857142857095</v>
      </c>
      <c r="S132" s="494">
        <v>0.8</v>
      </c>
      <c r="T132" s="494">
        <v>0.66</v>
      </c>
      <c r="U132" s="171" t="str">
        <f t="shared" si="6"/>
        <v>NON</v>
      </c>
      <c r="V132" s="172" t="str">
        <f t="shared" si="6"/>
        <v>NON</v>
      </c>
      <c r="AM132" s="590"/>
      <c r="AN132" s="493">
        <v>20979</v>
      </c>
      <c r="AO132" s="493" t="s">
        <v>618</v>
      </c>
      <c r="AP132" s="493"/>
      <c r="AQ132" s="494"/>
      <c r="AR132" s="494"/>
      <c r="AS132" s="494"/>
      <c r="AT132" s="170"/>
      <c r="AU132" s="171" t="str">
        <f t="shared" si="7"/>
        <v>----</v>
      </c>
      <c r="AV132" s="172" t="str">
        <f t="shared" si="8"/>
        <v>----</v>
      </c>
      <c r="BM132" s="592"/>
      <c r="BN132" s="493">
        <v>20979</v>
      </c>
      <c r="BO132" s="493" t="s">
        <v>618</v>
      </c>
      <c r="BP132" s="493"/>
      <c r="BQ132" s="493"/>
      <c r="BR132" s="494"/>
      <c r="BS132" s="494"/>
      <c r="BT132" s="170"/>
      <c r="BU132" s="171" t="str">
        <f t="shared" si="9"/>
        <v>----</v>
      </c>
      <c r="BV132" s="172" t="str">
        <f t="shared" si="10"/>
        <v>----</v>
      </c>
    </row>
    <row r="133" spans="13:74" s="1" customFormat="1" ht="30" customHeight="1">
      <c r="M133" s="590"/>
      <c r="N133" s="493">
        <v>20980</v>
      </c>
      <c r="O133" s="493" t="s">
        <v>619</v>
      </c>
      <c r="P133" s="493" t="s">
        <v>550</v>
      </c>
      <c r="Q133" s="494">
        <v>0.96296296296296302</v>
      </c>
      <c r="R133" s="494">
        <v>0.92857142857142905</v>
      </c>
      <c r="S133" s="494">
        <v>0.8</v>
      </c>
      <c r="T133" s="494">
        <v>0.66</v>
      </c>
      <c r="U133" s="171" t="str">
        <f t="shared" si="6"/>
        <v>SI</v>
      </c>
      <c r="V133" s="172" t="str">
        <f t="shared" si="6"/>
        <v>SI</v>
      </c>
      <c r="AM133" s="590"/>
      <c r="AN133" s="493">
        <v>20980</v>
      </c>
      <c r="AO133" s="493" t="s">
        <v>619</v>
      </c>
      <c r="AP133" s="493"/>
      <c r="AQ133" s="494"/>
      <c r="AR133" s="494"/>
      <c r="AS133" s="494"/>
      <c r="AT133" s="170"/>
      <c r="AU133" s="171" t="str">
        <f t="shared" si="7"/>
        <v>----</v>
      </c>
      <c r="AV133" s="172" t="str">
        <f t="shared" si="8"/>
        <v>----</v>
      </c>
      <c r="BM133" s="592"/>
      <c r="BN133" s="493">
        <v>20980</v>
      </c>
      <c r="BO133" s="493" t="s">
        <v>619</v>
      </c>
      <c r="BP133" s="493"/>
      <c r="BQ133" s="493"/>
      <c r="BR133" s="494"/>
      <c r="BS133" s="494"/>
      <c r="BT133" s="170"/>
      <c r="BU133" s="171" t="str">
        <f t="shared" si="9"/>
        <v>----</v>
      </c>
      <c r="BV133" s="172" t="str">
        <f t="shared" si="10"/>
        <v>----</v>
      </c>
    </row>
    <row r="134" spans="13:74" s="1" customFormat="1" ht="30" customHeight="1">
      <c r="M134" s="590"/>
      <c r="N134" s="493">
        <v>20981</v>
      </c>
      <c r="O134" s="493" t="s">
        <v>576</v>
      </c>
      <c r="P134" s="493" t="s">
        <v>550</v>
      </c>
      <c r="Q134" s="494">
        <v>0.71621621621621601</v>
      </c>
      <c r="R134" s="494">
        <v>0.54081632653061196</v>
      </c>
      <c r="S134" s="494">
        <v>0.8</v>
      </c>
      <c r="T134" s="494">
        <v>0.66</v>
      </c>
      <c r="U134" s="171" t="str">
        <f t="shared" si="6"/>
        <v>NON</v>
      </c>
      <c r="V134" s="172" t="str">
        <f t="shared" si="6"/>
        <v>NON</v>
      </c>
      <c r="AM134" s="590"/>
      <c r="AN134" s="493">
        <v>20981</v>
      </c>
      <c r="AO134" s="493" t="s">
        <v>576</v>
      </c>
      <c r="AP134" s="493"/>
      <c r="AQ134" s="494"/>
      <c r="AR134" s="494"/>
      <c r="AS134" s="494"/>
      <c r="AT134" s="170"/>
      <c r="AU134" s="171" t="str">
        <f t="shared" si="7"/>
        <v>----</v>
      </c>
      <c r="AV134" s="172" t="str">
        <f t="shared" si="8"/>
        <v>----</v>
      </c>
      <c r="BM134" s="592"/>
      <c r="BN134" s="493">
        <v>20981</v>
      </c>
      <c r="BO134" s="493" t="s">
        <v>576</v>
      </c>
      <c r="BP134" s="493"/>
      <c r="BQ134" s="493"/>
      <c r="BR134" s="494"/>
      <c r="BS134" s="494"/>
      <c r="BT134" s="170"/>
      <c r="BU134" s="171" t="str">
        <f t="shared" si="9"/>
        <v>----</v>
      </c>
      <c r="BV134" s="172" t="str">
        <f t="shared" si="10"/>
        <v>----</v>
      </c>
    </row>
    <row r="135" spans="13:74" s="1" customFormat="1" ht="30" customHeight="1">
      <c r="M135" s="590"/>
      <c r="N135" s="493">
        <v>20982</v>
      </c>
      <c r="O135" s="493" t="s">
        <v>620</v>
      </c>
      <c r="P135" s="493" t="s">
        <v>550</v>
      </c>
      <c r="Q135" s="494">
        <v>0.69230769230769196</v>
      </c>
      <c r="R135" s="494">
        <v>0.48</v>
      </c>
      <c r="S135" s="494">
        <v>0.8</v>
      </c>
      <c r="T135" s="494">
        <v>0.66</v>
      </c>
      <c r="U135" s="171" t="str">
        <f t="shared" si="6"/>
        <v>NON</v>
      </c>
      <c r="V135" s="172" t="str">
        <f t="shared" si="6"/>
        <v>NON</v>
      </c>
      <c r="AM135" s="590"/>
      <c r="AN135" s="493">
        <v>20982</v>
      </c>
      <c r="AO135" s="493" t="s">
        <v>620</v>
      </c>
      <c r="AP135" s="493"/>
      <c r="AQ135" s="494"/>
      <c r="AR135" s="494"/>
      <c r="AS135" s="494"/>
      <c r="AT135" s="170"/>
      <c r="AU135" s="171" t="str">
        <f t="shared" si="7"/>
        <v>----</v>
      </c>
      <c r="AV135" s="172" t="str">
        <f t="shared" si="8"/>
        <v>----</v>
      </c>
      <c r="BM135" s="592"/>
      <c r="BN135" s="493">
        <v>20982</v>
      </c>
      <c r="BO135" s="493" t="s">
        <v>620</v>
      </c>
      <c r="BP135" s="493"/>
      <c r="BQ135" s="493"/>
      <c r="BR135" s="494"/>
      <c r="BS135" s="494"/>
      <c r="BT135" s="170"/>
      <c r="BU135" s="171" t="str">
        <f t="shared" si="9"/>
        <v>----</v>
      </c>
      <c r="BV135" s="172" t="str">
        <f t="shared" si="10"/>
        <v>----</v>
      </c>
    </row>
    <row r="136" spans="13:74" s="1" customFormat="1" ht="30" customHeight="1">
      <c r="M136" s="590"/>
      <c r="N136" s="493">
        <v>20983</v>
      </c>
      <c r="O136" s="493" t="s">
        <v>621</v>
      </c>
      <c r="P136" s="493" t="s">
        <v>550</v>
      </c>
      <c r="Q136" s="494">
        <v>0.64150943396226401</v>
      </c>
      <c r="R136" s="494">
        <v>0.58620689655172398</v>
      </c>
      <c r="S136" s="494">
        <v>0.8</v>
      </c>
      <c r="T136" s="494">
        <v>0.66</v>
      </c>
      <c r="U136" s="171" t="str">
        <f t="shared" si="6"/>
        <v>NON</v>
      </c>
      <c r="V136" s="172" t="str">
        <f t="shared" si="6"/>
        <v>NON</v>
      </c>
      <c r="AM136" s="590"/>
      <c r="AN136" s="493">
        <v>20983</v>
      </c>
      <c r="AO136" s="493" t="s">
        <v>621</v>
      </c>
      <c r="AP136" s="493"/>
      <c r="AQ136" s="494"/>
      <c r="AR136" s="494"/>
      <c r="AS136" s="494"/>
      <c r="AT136" s="170"/>
      <c r="AU136" s="171" t="str">
        <f t="shared" si="7"/>
        <v>----</v>
      </c>
      <c r="AV136" s="172" t="str">
        <f t="shared" si="8"/>
        <v>----</v>
      </c>
      <c r="BM136" s="592"/>
      <c r="BN136" s="493">
        <v>20983</v>
      </c>
      <c r="BO136" s="493" t="s">
        <v>621</v>
      </c>
      <c r="BP136" s="493"/>
      <c r="BQ136" s="493"/>
      <c r="BR136" s="494"/>
      <c r="BS136" s="494"/>
      <c r="BT136" s="170"/>
      <c r="BU136" s="171" t="str">
        <f t="shared" si="9"/>
        <v>----</v>
      </c>
      <c r="BV136" s="172" t="str">
        <f t="shared" si="10"/>
        <v>----</v>
      </c>
    </row>
    <row r="137" spans="13:74" s="1" customFormat="1" ht="30" customHeight="1">
      <c r="M137" s="590"/>
      <c r="N137" s="493">
        <v>20984</v>
      </c>
      <c r="O137" s="493" t="s">
        <v>622</v>
      </c>
      <c r="P137" s="493" t="s">
        <v>550</v>
      </c>
      <c r="Q137" s="494">
        <v>0.82456140350877205</v>
      </c>
      <c r="R137" s="494">
        <v>0.81034482758620696</v>
      </c>
      <c r="S137" s="494">
        <v>0.8</v>
      </c>
      <c r="T137" s="494">
        <v>0.66</v>
      </c>
      <c r="U137" s="171" t="str">
        <f t="shared" si="6"/>
        <v>SI</v>
      </c>
      <c r="V137" s="172" t="str">
        <f t="shared" si="6"/>
        <v>SI</v>
      </c>
      <c r="AM137" s="590"/>
      <c r="AN137" s="493">
        <v>20984</v>
      </c>
      <c r="AO137" s="493" t="s">
        <v>622</v>
      </c>
      <c r="AP137" s="493"/>
      <c r="AQ137" s="494"/>
      <c r="AR137" s="494"/>
      <c r="AS137" s="494"/>
      <c r="AT137" s="170"/>
      <c r="AU137" s="171" t="str">
        <f t="shared" si="7"/>
        <v>----</v>
      </c>
      <c r="AV137" s="172" t="str">
        <f t="shared" si="8"/>
        <v>----</v>
      </c>
      <c r="BM137" s="592"/>
      <c r="BN137" s="493">
        <v>20984</v>
      </c>
      <c r="BO137" s="493" t="s">
        <v>622</v>
      </c>
      <c r="BP137" s="493"/>
      <c r="BQ137" s="493"/>
      <c r="BR137" s="494"/>
      <c r="BS137" s="494"/>
      <c r="BT137" s="170"/>
      <c r="BU137" s="171" t="str">
        <f t="shared" si="9"/>
        <v>----</v>
      </c>
      <c r="BV137" s="172" t="str">
        <f t="shared" si="10"/>
        <v>----</v>
      </c>
    </row>
    <row r="138" spans="13:74" s="1" customFormat="1" ht="30" customHeight="1">
      <c r="M138" s="590"/>
      <c r="N138" s="493">
        <v>20985</v>
      </c>
      <c r="O138" s="493" t="s">
        <v>623</v>
      </c>
      <c r="P138" s="493" t="s">
        <v>550</v>
      </c>
      <c r="Q138" s="494">
        <v>0.96226415094339601</v>
      </c>
      <c r="R138" s="494">
        <v>0.75</v>
      </c>
      <c r="S138" s="494">
        <v>0.8</v>
      </c>
      <c r="T138" s="494">
        <v>0.66</v>
      </c>
      <c r="U138" s="171" t="str">
        <f t="shared" si="6"/>
        <v>SI</v>
      </c>
      <c r="V138" s="172" t="str">
        <f t="shared" si="6"/>
        <v>SI</v>
      </c>
      <c r="AM138" s="590"/>
      <c r="AN138" s="493">
        <v>20985</v>
      </c>
      <c r="AO138" s="493" t="s">
        <v>623</v>
      </c>
      <c r="AP138" s="493"/>
      <c r="AQ138" s="494"/>
      <c r="AR138" s="494"/>
      <c r="AS138" s="494"/>
      <c r="AT138" s="170"/>
      <c r="AU138" s="171" t="str">
        <f t="shared" si="7"/>
        <v>----</v>
      </c>
      <c r="AV138" s="172" t="str">
        <f t="shared" si="8"/>
        <v>----</v>
      </c>
      <c r="BM138" s="592"/>
      <c r="BN138" s="493">
        <v>20985</v>
      </c>
      <c r="BO138" s="493" t="s">
        <v>623</v>
      </c>
      <c r="BP138" s="493"/>
      <c r="BQ138" s="493"/>
      <c r="BR138" s="494"/>
      <c r="BS138" s="494"/>
      <c r="BT138" s="170"/>
      <c r="BU138" s="171" t="str">
        <f t="shared" si="9"/>
        <v>----</v>
      </c>
      <c r="BV138" s="172" t="str">
        <f t="shared" si="10"/>
        <v>----</v>
      </c>
    </row>
    <row r="139" spans="13:74" s="1" customFormat="1" ht="30" customHeight="1">
      <c r="M139" s="590"/>
      <c r="N139" s="493">
        <v>20986</v>
      </c>
      <c r="O139" s="493" t="s">
        <v>624</v>
      </c>
      <c r="P139" s="493" t="s">
        <v>550</v>
      </c>
      <c r="Q139" s="494">
        <v>1</v>
      </c>
      <c r="R139" s="494">
        <v>0.58823529411764697</v>
      </c>
      <c r="S139" s="494">
        <v>0.8</v>
      </c>
      <c r="T139" s="494">
        <v>0.66</v>
      </c>
      <c r="U139" s="171" t="str">
        <f t="shared" si="6"/>
        <v>SI</v>
      </c>
      <c r="V139" s="172" t="str">
        <f t="shared" si="6"/>
        <v>NON</v>
      </c>
      <c r="AM139" s="590"/>
      <c r="AN139" s="493">
        <v>20986</v>
      </c>
      <c r="AO139" s="493" t="s">
        <v>624</v>
      </c>
      <c r="AP139" s="493"/>
      <c r="AQ139" s="494"/>
      <c r="AR139" s="494"/>
      <c r="AS139" s="494"/>
      <c r="AT139" s="170"/>
      <c r="AU139" s="171" t="str">
        <f t="shared" si="7"/>
        <v>----</v>
      </c>
      <c r="AV139" s="172" t="str">
        <f t="shared" si="8"/>
        <v>----</v>
      </c>
      <c r="BM139" s="592"/>
      <c r="BN139" s="493">
        <v>20986</v>
      </c>
      <c r="BO139" s="493" t="s">
        <v>624</v>
      </c>
      <c r="BP139" s="493"/>
      <c r="BQ139" s="493"/>
      <c r="BR139" s="494"/>
      <c r="BS139" s="494"/>
      <c r="BT139" s="170"/>
      <c r="BU139" s="171" t="str">
        <f t="shared" si="9"/>
        <v>----</v>
      </c>
      <c r="BV139" s="172" t="str">
        <f t="shared" si="10"/>
        <v>----</v>
      </c>
    </row>
    <row r="140" spans="13:74" s="1" customFormat="1" ht="30" customHeight="1">
      <c r="M140" s="590"/>
      <c r="N140" s="493">
        <v>20987</v>
      </c>
      <c r="O140" s="493" t="s">
        <v>625</v>
      </c>
      <c r="P140" s="493" t="s">
        <v>550</v>
      </c>
      <c r="Q140" s="494">
        <v>1</v>
      </c>
      <c r="R140" s="494">
        <v>0.83333333333333304</v>
      </c>
      <c r="S140" s="494">
        <v>0.8</v>
      </c>
      <c r="T140" s="494">
        <v>0.66</v>
      </c>
      <c r="U140" s="171" t="str">
        <f t="shared" si="6"/>
        <v>SI</v>
      </c>
      <c r="V140" s="172" t="str">
        <f t="shared" si="6"/>
        <v>SI</v>
      </c>
      <c r="AM140" s="590"/>
      <c r="AN140" s="493">
        <v>20987</v>
      </c>
      <c r="AO140" s="493" t="s">
        <v>625</v>
      </c>
      <c r="AP140" s="493"/>
      <c r="AQ140" s="494"/>
      <c r="AR140" s="494"/>
      <c r="AS140" s="494"/>
      <c r="AT140" s="170"/>
      <c r="AU140" s="171" t="str">
        <f t="shared" si="7"/>
        <v>----</v>
      </c>
      <c r="AV140" s="172" t="str">
        <f t="shared" si="8"/>
        <v>----</v>
      </c>
      <c r="BM140" s="592"/>
      <c r="BN140" s="493">
        <v>20987</v>
      </c>
      <c r="BO140" s="493" t="s">
        <v>625</v>
      </c>
      <c r="BP140" s="493"/>
      <c r="BQ140" s="493"/>
      <c r="BR140" s="494"/>
      <c r="BS140" s="494"/>
      <c r="BT140" s="170"/>
      <c r="BU140" s="171" t="str">
        <f t="shared" si="9"/>
        <v>----</v>
      </c>
      <c r="BV140" s="172" t="str">
        <f t="shared" si="10"/>
        <v>----</v>
      </c>
    </row>
    <row r="141" spans="13:74" s="1" customFormat="1" ht="30" customHeight="1">
      <c r="M141" s="590"/>
      <c r="N141" s="493">
        <v>20988</v>
      </c>
      <c r="O141" s="493" t="s">
        <v>626</v>
      </c>
      <c r="P141" s="493" t="s">
        <v>550</v>
      </c>
      <c r="Q141" s="494">
        <v>0.88888888888888895</v>
      </c>
      <c r="R141" s="494">
        <v>0.57142857142857095</v>
      </c>
      <c r="S141" s="494">
        <v>0.8</v>
      </c>
      <c r="T141" s="494">
        <v>0.66</v>
      </c>
      <c r="U141" s="171" t="str">
        <f t="shared" si="6"/>
        <v>SI</v>
      </c>
      <c r="V141" s="172" t="str">
        <f t="shared" si="6"/>
        <v>NON</v>
      </c>
      <c r="AM141" s="590"/>
      <c r="AN141" s="493">
        <v>20988</v>
      </c>
      <c r="AO141" s="493" t="s">
        <v>626</v>
      </c>
      <c r="AP141" s="493"/>
      <c r="AQ141" s="494"/>
      <c r="AR141" s="494"/>
      <c r="AS141" s="494"/>
      <c r="AT141" s="170"/>
      <c r="AU141" s="171" t="str">
        <f t="shared" si="7"/>
        <v>----</v>
      </c>
      <c r="AV141" s="172" t="str">
        <f t="shared" si="8"/>
        <v>----</v>
      </c>
      <c r="BM141" s="592"/>
      <c r="BN141" s="493">
        <v>20988</v>
      </c>
      <c r="BO141" s="493" t="s">
        <v>626</v>
      </c>
      <c r="BP141" s="493"/>
      <c r="BQ141" s="493"/>
      <c r="BR141" s="494"/>
      <c r="BS141" s="494"/>
      <c r="BT141" s="170"/>
      <c r="BU141" s="171" t="str">
        <f t="shared" si="9"/>
        <v>----</v>
      </c>
      <c r="BV141" s="172" t="str">
        <f t="shared" si="10"/>
        <v>----</v>
      </c>
    </row>
    <row r="142" spans="13:74" s="1" customFormat="1" ht="30" customHeight="1">
      <c r="M142" s="590"/>
      <c r="N142" s="493">
        <v>20989</v>
      </c>
      <c r="O142" s="493" t="s">
        <v>627</v>
      </c>
      <c r="P142" s="493" t="s">
        <v>550</v>
      </c>
      <c r="Q142" s="494">
        <v>1</v>
      </c>
      <c r="R142" s="494">
        <v>0.88888888888888895</v>
      </c>
      <c r="S142" s="494">
        <v>0.8</v>
      </c>
      <c r="T142" s="494">
        <v>0.66</v>
      </c>
      <c r="U142" s="171" t="str">
        <f t="shared" si="6"/>
        <v>SI</v>
      </c>
      <c r="V142" s="172" t="str">
        <f t="shared" si="6"/>
        <v>SI</v>
      </c>
      <c r="AM142" s="590"/>
      <c r="AN142" s="493">
        <v>20989</v>
      </c>
      <c r="AO142" s="493" t="s">
        <v>627</v>
      </c>
      <c r="AP142" s="493"/>
      <c r="AQ142" s="494"/>
      <c r="AR142" s="494"/>
      <c r="AS142" s="494"/>
      <c r="AT142" s="170"/>
      <c r="AU142" s="171" t="str">
        <f t="shared" si="7"/>
        <v>----</v>
      </c>
      <c r="AV142" s="172" t="str">
        <f t="shared" si="8"/>
        <v>----</v>
      </c>
      <c r="BM142" s="592"/>
      <c r="BN142" s="493">
        <v>20989</v>
      </c>
      <c r="BO142" s="493" t="s">
        <v>627</v>
      </c>
      <c r="BP142" s="493"/>
      <c r="BQ142" s="493"/>
      <c r="BR142" s="494"/>
      <c r="BS142" s="494"/>
      <c r="BT142" s="170"/>
      <c r="BU142" s="171" t="str">
        <f t="shared" si="9"/>
        <v>----</v>
      </c>
      <c r="BV142" s="172" t="str">
        <f t="shared" si="10"/>
        <v>----</v>
      </c>
    </row>
    <row r="143" spans="13:74" s="1" customFormat="1" ht="30" customHeight="1">
      <c r="M143" s="590"/>
      <c r="N143" s="493">
        <v>20990</v>
      </c>
      <c r="O143" s="493" t="s">
        <v>628</v>
      </c>
      <c r="P143" s="493" t="s">
        <v>550</v>
      </c>
      <c r="Q143" s="494">
        <v>0.75</v>
      </c>
      <c r="R143" s="494">
        <v>0.42857142857142899</v>
      </c>
      <c r="S143" s="494">
        <v>0.8</v>
      </c>
      <c r="T143" s="494">
        <v>0.66</v>
      </c>
      <c r="U143" s="171" t="str">
        <f t="shared" si="6"/>
        <v>NON</v>
      </c>
      <c r="V143" s="172" t="str">
        <f t="shared" si="6"/>
        <v>NON</v>
      </c>
      <c r="AM143" s="590"/>
      <c r="AN143" s="493">
        <v>20990</v>
      </c>
      <c r="AO143" s="493" t="s">
        <v>628</v>
      </c>
      <c r="AP143" s="493"/>
      <c r="AQ143" s="494"/>
      <c r="AR143" s="494"/>
      <c r="AS143" s="494"/>
      <c r="AT143" s="170"/>
      <c r="AU143" s="171" t="str">
        <f t="shared" si="7"/>
        <v>----</v>
      </c>
      <c r="AV143" s="172" t="str">
        <f t="shared" si="8"/>
        <v>----</v>
      </c>
      <c r="BM143" s="592"/>
      <c r="BN143" s="493">
        <v>20990</v>
      </c>
      <c r="BO143" s="493" t="s">
        <v>628</v>
      </c>
      <c r="BP143" s="493"/>
      <c r="BQ143" s="493"/>
      <c r="BR143" s="494"/>
      <c r="BS143" s="494"/>
      <c r="BT143" s="170"/>
      <c r="BU143" s="171" t="str">
        <f t="shared" si="9"/>
        <v>----</v>
      </c>
      <c r="BV143" s="172" t="str">
        <f t="shared" si="10"/>
        <v>----</v>
      </c>
    </row>
    <row r="144" spans="13:74" s="1" customFormat="1" ht="30" customHeight="1">
      <c r="M144" s="590"/>
      <c r="N144" s="493">
        <v>20991</v>
      </c>
      <c r="O144" s="493" t="s">
        <v>629</v>
      </c>
      <c r="P144" s="493" t="s">
        <v>550</v>
      </c>
      <c r="Q144" s="494">
        <v>0.95454545454545503</v>
      </c>
      <c r="R144" s="494">
        <v>0.61764705882352999</v>
      </c>
      <c r="S144" s="494">
        <v>0.8</v>
      </c>
      <c r="T144" s="494">
        <v>0.66</v>
      </c>
      <c r="U144" s="171" t="str">
        <f t="shared" si="6"/>
        <v>SI</v>
      </c>
      <c r="V144" s="172" t="str">
        <f t="shared" si="6"/>
        <v>NON</v>
      </c>
      <c r="AM144" s="590"/>
      <c r="AN144" s="493">
        <v>20991</v>
      </c>
      <c r="AO144" s="493" t="s">
        <v>629</v>
      </c>
      <c r="AP144" s="493"/>
      <c r="AQ144" s="494"/>
      <c r="AR144" s="494"/>
      <c r="AS144" s="494"/>
      <c r="AT144" s="170"/>
      <c r="AU144" s="171" t="str">
        <f t="shared" si="7"/>
        <v>----</v>
      </c>
      <c r="AV144" s="172" t="str">
        <f t="shared" si="8"/>
        <v>----</v>
      </c>
      <c r="BM144" s="592"/>
      <c r="BN144" s="493">
        <v>20991</v>
      </c>
      <c r="BO144" s="493" t="s">
        <v>629</v>
      </c>
      <c r="BP144" s="493"/>
      <c r="BQ144" s="493"/>
      <c r="BR144" s="494"/>
      <c r="BS144" s="494"/>
      <c r="BT144" s="170"/>
      <c r="BU144" s="171" t="str">
        <f t="shared" si="9"/>
        <v>----</v>
      </c>
      <c r="BV144" s="172" t="str">
        <f t="shared" si="10"/>
        <v>----</v>
      </c>
    </row>
    <row r="145" spans="13:74" ht="20.399999999999999">
      <c r="M145" s="590"/>
      <c r="N145" s="493">
        <v>20992</v>
      </c>
      <c r="O145" s="493" t="s">
        <v>630</v>
      </c>
      <c r="P145" s="493" t="s">
        <v>550</v>
      </c>
      <c r="Q145" s="494">
        <v>1</v>
      </c>
      <c r="R145" s="494">
        <v>0.82608695652173902</v>
      </c>
      <c r="S145" s="494">
        <v>0.8</v>
      </c>
      <c r="T145" s="494">
        <v>0.66</v>
      </c>
      <c r="U145" s="173" t="str">
        <f t="shared" si="6"/>
        <v>SI</v>
      </c>
      <c r="V145" s="174" t="str">
        <f t="shared" si="6"/>
        <v>SI</v>
      </c>
      <c r="AM145" s="590"/>
      <c r="AN145" s="493">
        <v>20992</v>
      </c>
      <c r="AO145" s="493" t="s">
        <v>630</v>
      </c>
      <c r="AP145" s="493"/>
      <c r="AQ145" s="494"/>
      <c r="AR145" s="494"/>
      <c r="AS145" s="494"/>
      <c r="AT145" s="170"/>
      <c r="AU145" s="173" t="str">
        <f t="shared" si="7"/>
        <v>----</v>
      </c>
      <c r="AV145" s="174" t="str">
        <f t="shared" si="8"/>
        <v>----</v>
      </c>
      <c r="BM145" s="592"/>
      <c r="BN145" s="493">
        <v>20992</v>
      </c>
      <c r="BO145" s="493" t="s">
        <v>630</v>
      </c>
      <c r="BP145" s="493"/>
      <c r="BQ145" s="493"/>
      <c r="BR145" s="494"/>
      <c r="BS145" s="494"/>
      <c r="BT145" s="170"/>
      <c r="BU145" s="173" t="str">
        <f t="shared" si="9"/>
        <v>----</v>
      </c>
      <c r="BV145" s="174" t="str">
        <f t="shared" si="10"/>
        <v>----</v>
      </c>
    </row>
    <row r="146" spans="13:74">
      <c r="M146" s="590"/>
      <c r="N146" s="493">
        <v>20993</v>
      </c>
      <c r="O146" s="493" t="s">
        <v>631</v>
      </c>
      <c r="P146" s="493" t="s">
        <v>550</v>
      </c>
      <c r="Q146" s="494">
        <v>1</v>
      </c>
      <c r="R146" s="494">
        <v>0.93333333333333302</v>
      </c>
      <c r="S146" s="494">
        <v>0.8</v>
      </c>
      <c r="T146" s="494">
        <v>0.66</v>
      </c>
      <c r="U146" s="173" t="str">
        <f t="shared" ref="U146:U153" si="11">+IF(Q146=0,"----",IF(Q146&gt;=S146,"SI","NON"))</f>
        <v>SI</v>
      </c>
      <c r="V146" s="174" t="str">
        <f t="shared" ref="V146:V153" si="12">+IF(R146=0,"----",IF(R146&gt;=T146,"SI","NON"))</f>
        <v>SI</v>
      </c>
      <c r="W146" s="2"/>
      <c r="X146" s="2"/>
      <c r="Y146" s="2"/>
      <c r="Z146" s="2"/>
      <c r="AM146" s="590"/>
      <c r="AN146" s="493">
        <v>20993</v>
      </c>
      <c r="AO146" s="493" t="s">
        <v>631</v>
      </c>
      <c r="AP146" s="493"/>
      <c r="AQ146" s="494"/>
      <c r="AR146" s="494"/>
      <c r="AS146" s="494"/>
      <c r="AT146" s="170"/>
      <c r="AU146" s="173" t="str">
        <f t="shared" si="7"/>
        <v>----</v>
      </c>
      <c r="AV146" s="174" t="str">
        <f t="shared" si="8"/>
        <v>----</v>
      </c>
      <c r="AW146" s="2"/>
      <c r="AX146" s="2"/>
      <c r="AY146" s="2"/>
      <c r="AZ146" s="2"/>
      <c r="BM146" s="592"/>
      <c r="BN146" s="493">
        <v>20993</v>
      </c>
      <c r="BO146" s="493" t="s">
        <v>631</v>
      </c>
      <c r="BP146" s="493"/>
      <c r="BQ146" s="493"/>
      <c r="BR146" s="494"/>
      <c r="BS146" s="494"/>
      <c r="BT146" s="170"/>
      <c r="BU146" s="173" t="str">
        <f t="shared" si="9"/>
        <v>----</v>
      </c>
      <c r="BV146" s="174" t="str">
        <f t="shared" si="10"/>
        <v>----</v>
      </c>
    </row>
    <row r="147" spans="13:74">
      <c r="M147" s="590"/>
      <c r="N147" s="493">
        <v>20994</v>
      </c>
      <c r="O147" s="493" t="s">
        <v>632</v>
      </c>
      <c r="P147" s="493" t="s">
        <v>550</v>
      </c>
      <c r="Q147" s="494">
        <v>1</v>
      </c>
      <c r="R147" s="494">
        <v>0.8</v>
      </c>
      <c r="S147" s="494">
        <v>0.8</v>
      </c>
      <c r="T147" s="494">
        <v>0.66</v>
      </c>
      <c r="U147" s="173" t="str">
        <f t="shared" si="11"/>
        <v>SI</v>
      </c>
      <c r="V147" s="174" t="str">
        <f t="shared" si="12"/>
        <v>SI</v>
      </c>
      <c r="W147" s="2"/>
      <c r="X147" s="2"/>
      <c r="Y147" s="2"/>
      <c r="Z147" s="2"/>
      <c r="AM147" s="590"/>
      <c r="AN147" s="493">
        <v>20994</v>
      </c>
      <c r="AO147" s="493" t="s">
        <v>632</v>
      </c>
      <c r="AP147" s="493"/>
      <c r="AQ147" s="494"/>
      <c r="AR147" s="494"/>
      <c r="AS147" s="494"/>
      <c r="AT147" s="170"/>
      <c r="AU147" s="173" t="str">
        <f t="shared" si="7"/>
        <v>----</v>
      </c>
      <c r="AV147" s="174" t="str">
        <f t="shared" si="8"/>
        <v>----</v>
      </c>
      <c r="AW147" s="2"/>
      <c r="AX147" s="2"/>
      <c r="AY147" s="2"/>
      <c r="AZ147" s="2"/>
      <c r="BM147" s="592"/>
      <c r="BN147" s="493">
        <v>20994</v>
      </c>
      <c r="BO147" s="493" t="s">
        <v>632</v>
      </c>
      <c r="BP147" s="493"/>
      <c r="BQ147" s="493"/>
      <c r="BR147" s="494"/>
      <c r="BS147" s="494"/>
      <c r="BT147" s="170"/>
      <c r="BU147" s="173" t="str">
        <f t="shared" si="9"/>
        <v>----</v>
      </c>
      <c r="BV147" s="174" t="str">
        <f t="shared" si="10"/>
        <v>----</v>
      </c>
    </row>
    <row r="148" spans="13:74" s="1" customFormat="1" ht="30" customHeight="1">
      <c r="M148" s="590"/>
      <c r="N148" s="493">
        <v>20995</v>
      </c>
      <c r="O148" s="493" t="s">
        <v>633</v>
      </c>
      <c r="P148" s="493" t="s">
        <v>550</v>
      </c>
      <c r="Q148" s="494">
        <v>1</v>
      </c>
      <c r="R148" s="494">
        <v>0.66666666666666696</v>
      </c>
      <c r="S148" s="494">
        <v>0.8</v>
      </c>
      <c r="T148" s="494">
        <v>0.66</v>
      </c>
      <c r="U148" s="173" t="str">
        <f t="shared" si="11"/>
        <v>SI</v>
      </c>
      <c r="V148" s="174" t="str">
        <f t="shared" si="12"/>
        <v>SI</v>
      </c>
      <c r="W148" s="2"/>
      <c r="X148" s="2"/>
      <c r="Y148" s="2"/>
      <c r="Z148" s="2"/>
      <c r="AM148" s="590"/>
      <c r="AN148" s="493">
        <v>20995</v>
      </c>
      <c r="AO148" s="493" t="s">
        <v>633</v>
      </c>
      <c r="AP148" s="493"/>
      <c r="AQ148" s="494"/>
      <c r="AR148" s="494"/>
      <c r="AS148" s="494"/>
      <c r="AT148" s="170"/>
      <c r="AU148" s="173" t="str">
        <f t="shared" si="7"/>
        <v>----</v>
      </c>
      <c r="AV148" s="174" t="str">
        <f t="shared" si="8"/>
        <v>----</v>
      </c>
      <c r="AW148" s="2"/>
      <c r="AX148" s="2"/>
      <c r="AY148" s="2"/>
      <c r="AZ148" s="2"/>
      <c r="BM148" s="592"/>
      <c r="BN148" s="493">
        <v>20995</v>
      </c>
      <c r="BO148" s="493" t="s">
        <v>633</v>
      </c>
      <c r="BP148" s="493"/>
      <c r="BQ148" s="493"/>
      <c r="BR148" s="494"/>
      <c r="BS148" s="494"/>
      <c r="BT148" s="170"/>
      <c r="BU148" s="173" t="str">
        <f t="shared" si="9"/>
        <v>----</v>
      </c>
      <c r="BV148" s="174" t="str">
        <f t="shared" si="10"/>
        <v>----</v>
      </c>
    </row>
    <row r="149" spans="13:74" s="1" customFormat="1" ht="30" customHeight="1">
      <c r="M149" s="590"/>
      <c r="N149" s="493">
        <v>20996</v>
      </c>
      <c r="O149" s="493" t="s">
        <v>634</v>
      </c>
      <c r="P149" s="493" t="s">
        <v>550</v>
      </c>
      <c r="Q149" s="494">
        <v>1</v>
      </c>
      <c r="R149" s="494">
        <v>0.875</v>
      </c>
      <c r="S149" s="494">
        <v>0.8</v>
      </c>
      <c r="T149" s="494">
        <v>0.66</v>
      </c>
      <c r="U149" s="173" t="str">
        <f t="shared" si="11"/>
        <v>SI</v>
      </c>
      <c r="V149" s="174" t="str">
        <f t="shared" si="12"/>
        <v>SI</v>
      </c>
      <c r="W149" s="2"/>
      <c r="X149" s="2"/>
      <c r="Y149" s="2"/>
      <c r="Z149" s="2"/>
      <c r="AM149" s="590"/>
      <c r="AN149" s="493">
        <v>20996</v>
      </c>
      <c r="AO149" s="493" t="s">
        <v>634</v>
      </c>
      <c r="AP149" s="493"/>
      <c r="AQ149" s="494"/>
      <c r="AR149" s="494"/>
      <c r="AS149" s="494"/>
      <c r="AT149" s="170"/>
      <c r="AU149" s="173" t="str">
        <f t="shared" si="7"/>
        <v>----</v>
      </c>
      <c r="AV149" s="174" t="str">
        <f t="shared" si="8"/>
        <v>----</v>
      </c>
      <c r="AW149" s="2"/>
      <c r="AX149" s="2"/>
      <c r="AY149" s="2"/>
      <c r="AZ149" s="2"/>
      <c r="BM149" s="592"/>
      <c r="BN149" s="493">
        <v>20996</v>
      </c>
      <c r="BO149" s="493" t="s">
        <v>634</v>
      </c>
      <c r="BP149" s="493"/>
      <c r="BQ149" s="493"/>
      <c r="BR149" s="494"/>
      <c r="BS149" s="494"/>
      <c r="BT149" s="170"/>
      <c r="BU149" s="173" t="str">
        <f t="shared" si="9"/>
        <v>----</v>
      </c>
      <c r="BV149" s="174" t="str">
        <f t="shared" si="10"/>
        <v>----</v>
      </c>
    </row>
    <row r="150" spans="13:74" s="1" customFormat="1" ht="30" customHeight="1">
      <c r="M150" s="590"/>
      <c r="N150" s="493">
        <v>20997</v>
      </c>
      <c r="O150" s="493" t="s">
        <v>635</v>
      </c>
      <c r="P150" s="493" t="s">
        <v>550</v>
      </c>
      <c r="Q150" s="494">
        <v>0.875</v>
      </c>
      <c r="R150" s="494">
        <v>0.33333333333333298</v>
      </c>
      <c r="S150" s="494">
        <v>0.8</v>
      </c>
      <c r="T150" s="494">
        <v>0.66</v>
      </c>
      <c r="U150" s="173" t="str">
        <f t="shared" si="11"/>
        <v>SI</v>
      </c>
      <c r="V150" s="174" t="str">
        <f t="shared" si="12"/>
        <v>NON</v>
      </c>
      <c r="W150" s="2"/>
      <c r="X150" s="2"/>
      <c r="Y150" s="2"/>
      <c r="Z150" s="2"/>
      <c r="AM150" s="590"/>
      <c r="AN150" s="493">
        <v>20997</v>
      </c>
      <c r="AO150" s="493" t="s">
        <v>635</v>
      </c>
      <c r="AP150" s="493"/>
      <c r="AQ150" s="494"/>
      <c r="AR150" s="494"/>
      <c r="AS150" s="494"/>
      <c r="AT150" s="170"/>
      <c r="AU150" s="173" t="str">
        <f t="shared" si="7"/>
        <v>----</v>
      </c>
      <c r="AV150" s="174" t="str">
        <f t="shared" si="8"/>
        <v>----</v>
      </c>
      <c r="AW150" s="2"/>
      <c r="AX150" s="2"/>
      <c r="AY150" s="2"/>
      <c r="AZ150" s="2"/>
      <c r="BM150" s="592"/>
      <c r="BN150" s="493">
        <v>20997</v>
      </c>
      <c r="BO150" s="493" t="s">
        <v>635</v>
      </c>
      <c r="BP150" s="493"/>
      <c r="BQ150" s="493"/>
      <c r="BR150" s="494"/>
      <c r="BS150" s="494"/>
      <c r="BT150" s="170"/>
      <c r="BU150" s="173" t="str">
        <f t="shared" si="9"/>
        <v>----</v>
      </c>
      <c r="BV150" s="174" t="str">
        <f t="shared" si="10"/>
        <v>----</v>
      </c>
    </row>
    <row r="151" spans="13:74" s="1" customFormat="1" ht="30" customHeight="1">
      <c r="M151" s="590"/>
      <c r="N151" s="493">
        <v>20998</v>
      </c>
      <c r="O151" s="493" t="s">
        <v>636</v>
      </c>
      <c r="P151" s="493" t="s">
        <v>550</v>
      </c>
      <c r="Q151" s="494">
        <v>1</v>
      </c>
      <c r="R151" s="494">
        <v>0.92307692307692302</v>
      </c>
      <c r="S151" s="494">
        <v>0.8</v>
      </c>
      <c r="T151" s="494">
        <v>0.66</v>
      </c>
      <c r="U151" s="173" t="str">
        <f t="shared" si="11"/>
        <v>SI</v>
      </c>
      <c r="V151" s="174" t="str">
        <f t="shared" si="12"/>
        <v>SI</v>
      </c>
      <c r="W151" s="2"/>
      <c r="X151" s="2"/>
      <c r="Y151" s="2"/>
      <c r="Z151" s="2"/>
      <c r="AM151" s="590"/>
      <c r="AN151" s="493">
        <v>20998</v>
      </c>
      <c r="AO151" s="493" t="s">
        <v>636</v>
      </c>
      <c r="AP151" s="493"/>
      <c r="AQ151" s="494"/>
      <c r="AR151" s="494"/>
      <c r="AS151" s="494"/>
      <c r="AT151" s="170"/>
      <c r="AU151" s="173" t="str">
        <f t="shared" si="7"/>
        <v>----</v>
      </c>
      <c r="AV151" s="174" t="str">
        <f t="shared" si="8"/>
        <v>----</v>
      </c>
      <c r="AW151" s="2"/>
      <c r="AX151" s="2"/>
      <c r="AY151" s="2"/>
      <c r="AZ151" s="2"/>
      <c r="BM151" s="592"/>
      <c r="BN151" s="493">
        <v>20998</v>
      </c>
      <c r="BO151" s="493" t="s">
        <v>636</v>
      </c>
      <c r="BP151" s="493"/>
      <c r="BQ151" s="493"/>
      <c r="BR151" s="494"/>
      <c r="BS151" s="494"/>
      <c r="BT151" s="170"/>
      <c r="BU151" s="173" t="str">
        <f t="shared" si="9"/>
        <v>----</v>
      </c>
      <c r="BV151" s="174" t="str">
        <f t="shared" si="10"/>
        <v>----</v>
      </c>
    </row>
    <row r="152" spans="13:74" s="1" customFormat="1" ht="30" customHeight="1">
      <c r="M152" s="590"/>
      <c r="N152" s="495">
        <v>20999</v>
      </c>
      <c r="O152" s="495" t="s">
        <v>637</v>
      </c>
      <c r="P152" s="495" t="s">
        <v>550</v>
      </c>
      <c r="Q152" s="496">
        <v>1</v>
      </c>
      <c r="R152" s="496">
        <v>0.86206896551724099</v>
      </c>
      <c r="S152" s="496">
        <v>0.8</v>
      </c>
      <c r="T152" s="496">
        <v>0.66</v>
      </c>
      <c r="U152" s="498" t="str">
        <f t="shared" si="11"/>
        <v>SI</v>
      </c>
      <c r="V152" s="499" t="str">
        <f t="shared" si="12"/>
        <v>SI</v>
      </c>
      <c r="W152" s="2"/>
      <c r="X152" s="2"/>
      <c r="Y152" s="2"/>
      <c r="Z152" s="2"/>
      <c r="AM152" s="590"/>
      <c r="AN152" s="493">
        <v>20999</v>
      </c>
      <c r="AO152" s="493" t="s">
        <v>637</v>
      </c>
      <c r="AP152" s="493"/>
      <c r="AQ152" s="494"/>
      <c r="AR152" s="494"/>
      <c r="AS152" s="494"/>
      <c r="AT152" s="170"/>
      <c r="AU152" s="173" t="str">
        <f t="shared" si="7"/>
        <v>----</v>
      </c>
      <c r="AV152" s="174" t="str">
        <f t="shared" si="8"/>
        <v>----</v>
      </c>
      <c r="AW152" s="2"/>
      <c r="AX152" s="2"/>
      <c r="AY152" s="2"/>
      <c r="AZ152" s="2"/>
      <c r="BM152" s="592"/>
      <c r="BN152" s="493">
        <v>20999</v>
      </c>
      <c r="BO152" s="493" t="s">
        <v>637</v>
      </c>
      <c r="BP152" s="493"/>
      <c r="BQ152" s="493"/>
      <c r="BR152" s="494"/>
      <c r="BS152" s="494"/>
      <c r="BT152" s="170"/>
      <c r="BU152" s="173" t="str">
        <f t="shared" si="9"/>
        <v>----</v>
      </c>
      <c r="BV152" s="174" t="str">
        <f t="shared" si="10"/>
        <v>----</v>
      </c>
    </row>
    <row r="153" spans="13:74" s="1" customFormat="1" ht="30" customHeight="1">
      <c r="M153" s="591"/>
      <c r="N153" s="493">
        <v>21000</v>
      </c>
      <c r="O153" s="493" t="s">
        <v>593</v>
      </c>
      <c r="P153" s="493" t="s">
        <v>550</v>
      </c>
      <c r="Q153" s="494">
        <v>1</v>
      </c>
      <c r="R153" s="494">
        <v>0.42857142857142899</v>
      </c>
      <c r="S153" s="494">
        <v>0.8</v>
      </c>
      <c r="T153" s="494">
        <v>0.66</v>
      </c>
      <c r="U153" s="525" t="str">
        <f t="shared" si="11"/>
        <v>SI</v>
      </c>
      <c r="V153" s="525" t="str">
        <f t="shared" si="12"/>
        <v>NON</v>
      </c>
      <c r="W153" s="2"/>
      <c r="X153" s="2"/>
      <c r="Y153" s="2"/>
      <c r="Z153" s="2"/>
      <c r="AM153" s="591"/>
      <c r="AN153" s="495">
        <v>21000</v>
      </c>
      <c r="AO153" s="495" t="s">
        <v>593</v>
      </c>
      <c r="AP153" s="495"/>
      <c r="AQ153" s="496"/>
      <c r="AR153" s="496"/>
      <c r="AS153" s="496"/>
      <c r="AT153" s="497"/>
      <c r="AU153" s="498" t="str">
        <f t="shared" si="7"/>
        <v>----</v>
      </c>
      <c r="AV153" s="499" t="str">
        <f t="shared" si="8"/>
        <v>----</v>
      </c>
      <c r="AW153" s="2"/>
      <c r="AX153" s="2"/>
      <c r="AY153" s="2"/>
      <c r="AZ153" s="2"/>
      <c r="BM153" s="593"/>
      <c r="BN153" s="493">
        <v>21000</v>
      </c>
      <c r="BO153" s="493" t="s">
        <v>593</v>
      </c>
      <c r="BP153" s="493"/>
      <c r="BQ153" s="493"/>
      <c r="BR153" s="494"/>
      <c r="BS153" s="494"/>
      <c r="BT153" s="170"/>
      <c r="BU153" s="173" t="str">
        <f t="shared" si="9"/>
        <v>----</v>
      </c>
      <c r="BV153" s="174" t="str">
        <f t="shared" si="10"/>
        <v>----</v>
      </c>
    </row>
    <row r="154" spans="13:74" s="1" customFormat="1" ht="30" customHeight="1">
      <c r="M154" s="503"/>
      <c r="N154" s="503"/>
      <c r="O154" s="503"/>
      <c r="P154" s="503"/>
      <c r="Q154" s="503"/>
      <c r="R154" s="504"/>
      <c r="S154" s="504"/>
      <c r="T154" s="25"/>
      <c r="U154" s="25"/>
      <c r="V154" s="25"/>
      <c r="W154" s="2"/>
      <c r="X154" s="2"/>
      <c r="Y154" s="2"/>
      <c r="Z154" s="2"/>
      <c r="AM154" s="503"/>
      <c r="AN154" s="503"/>
      <c r="AO154" s="503"/>
      <c r="AP154" s="503"/>
      <c r="AQ154" s="503"/>
      <c r="AR154" s="504"/>
      <c r="AS154" s="504"/>
      <c r="AT154" s="25"/>
      <c r="AU154" s="25"/>
      <c r="AV154" s="25"/>
      <c r="AW154" s="2"/>
      <c r="AX154" s="2"/>
      <c r="AY154" s="2"/>
      <c r="AZ154" s="2"/>
      <c r="BM154" s="493"/>
      <c r="BN154" s="493"/>
      <c r="BO154" s="493"/>
      <c r="BP154" s="493"/>
      <c r="BQ154" s="493"/>
      <c r="BR154" s="494"/>
      <c r="BS154" s="494"/>
      <c r="BT154" s="170"/>
      <c r="BU154" s="173"/>
      <c r="BV154" s="174"/>
    </row>
    <row r="155" spans="13:74" s="1" customFormat="1" ht="30" customHeight="1">
      <c r="M155" s="2"/>
      <c r="N155" s="2"/>
      <c r="P155" s="2"/>
      <c r="Q155" s="2"/>
      <c r="R155" s="2"/>
      <c r="S155" s="2"/>
      <c r="T155" s="2"/>
      <c r="U155" s="2"/>
      <c r="V155" s="2"/>
      <c r="W155" s="2"/>
      <c r="X155" s="2"/>
      <c r="Y155" s="2"/>
      <c r="Z155" s="2"/>
      <c r="AM155" s="2"/>
      <c r="AN155" s="2"/>
      <c r="AP155" s="2"/>
      <c r="AQ155" s="2"/>
      <c r="AR155" s="2"/>
      <c r="AS155" s="2"/>
      <c r="AT155" s="2"/>
      <c r="AU155" s="2"/>
      <c r="AV155" s="2"/>
      <c r="AW155" s="2"/>
      <c r="AX155" s="2"/>
      <c r="AY155" s="2"/>
      <c r="AZ155" s="2"/>
      <c r="BM155" s="2"/>
      <c r="BN155" s="2"/>
      <c r="BP155" s="2"/>
      <c r="BQ155" s="2"/>
      <c r="BR155" s="2"/>
      <c r="BS155" s="2"/>
      <c r="BT155" s="2"/>
      <c r="BU155" s="2"/>
      <c r="BV155" s="2"/>
    </row>
    <row r="156" spans="13:74" s="1" customFormat="1" ht="30" customHeight="1">
      <c r="M156" s="2"/>
      <c r="N156" s="2"/>
      <c r="P156" s="2"/>
      <c r="Q156" s="2"/>
      <c r="R156" s="2"/>
      <c r="S156" s="2"/>
      <c r="T156" s="2"/>
      <c r="U156" s="2"/>
      <c r="V156" s="2"/>
      <c r="W156" s="2"/>
      <c r="X156" s="2"/>
      <c r="Y156" s="2"/>
      <c r="Z156" s="2"/>
      <c r="AM156" s="2"/>
      <c r="AN156" s="2"/>
      <c r="AP156" s="2"/>
      <c r="AQ156" s="2"/>
      <c r="AR156" s="2"/>
      <c r="AS156" s="2"/>
      <c r="AT156" s="2"/>
      <c r="AU156" s="2"/>
      <c r="AV156" s="2"/>
      <c r="AW156" s="2"/>
      <c r="AX156" s="2"/>
      <c r="AY156" s="2"/>
      <c r="AZ156" s="2"/>
      <c r="BM156" s="2"/>
      <c r="BN156" s="2"/>
      <c r="BP156" s="2"/>
      <c r="BQ156" s="2"/>
      <c r="BR156" s="2"/>
      <c r="BS156" s="2"/>
      <c r="BT156" s="2"/>
      <c r="BU156" s="2"/>
      <c r="BV156" s="2"/>
    </row>
    <row r="157" spans="13:74" s="1" customFormat="1" ht="30" customHeight="1">
      <c r="M157" s="2"/>
      <c r="N157" s="2"/>
      <c r="P157" s="2"/>
      <c r="Q157" s="2"/>
      <c r="R157" s="2"/>
      <c r="S157" s="2"/>
      <c r="T157" s="2"/>
      <c r="U157" s="2"/>
      <c r="V157" s="2"/>
      <c r="W157" s="2"/>
      <c r="X157" s="2"/>
      <c r="Y157" s="2"/>
      <c r="Z157" s="2"/>
      <c r="AM157" s="2"/>
      <c r="AN157" s="2"/>
      <c r="AP157" s="2"/>
      <c r="AQ157" s="2"/>
      <c r="AR157" s="2"/>
      <c r="AS157" s="2"/>
      <c r="AT157" s="2"/>
      <c r="AU157" s="2"/>
      <c r="AV157" s="2"/>
      <c r="AW157" s="2"/>
      <c r="AX157" s="2"/>
      <c r="AY157" s="2"/>
      <c r="AZ157" s="2"/>
      <c r="BM157" s="2"/>
      <c r="BN157" s="2"/>
      <c r="BP157" s="2"/>
      <c r="BQ157" s="2"/>
      <c r="BR157" s="2"/>
      <c r="BS157" s="2"/>
      <c r="BT157" s="2"/>
      <c r="BU157" s="2"/>
      <c r="BV157" s="2"/>
    </row>
    <row r="158" spans="13:74" s="1" customFormat="1" ht="30" customHeight="1">
      <c r="M158" s="2"/>
      <c r="N158" s="2"/>
      <c r="P158" s="2"/>
      <c r="Q158" s="2"/>
      <c r="R158" s="2"/>
      <c r="S158" s="2"/>
      <c r="T158" s="2"/>
      <c r="U158" s="2"/>
      <c r="V158" s="2"/>
      <c r="W158" s="2"/>
      <c r="X158" s="2"/>
      <c r="Y158" s="2"/>
      <c r="Z158" s="2"/>
      <c r="AM158" s="2"/>
      <c r="AN158" s="2"/>
      <c r="AP158" s="2"/>
      <c r="AQ158" s="2"/>
      <c r="AR158" s="2"/>
      <c r="AS158" s="2"/>
      <c r="AT158" s="2"/>
      <c r="AU158" s="2"/>
      <c r="AV158" s="2"/>
      <c r="AW158" s="2"/>
      <c r="AX158" s="2"/>
      <c r="AY158" s="2"/>
      <c r="AZ158" s="2"/>
      <c r="BM158" s="2"/>
      <c r="BN158" s="2"/>
      <c r="BP158" s="2"/>
      <c r="BQ158" s="2"/>
      <c r="BR158" s="2"/>
      <c r="BS158" s="2"/>
      <c r="BT158" s="2"/>
      <c r="BU158" s="2"/>
      <c r="BV158" s="2"/>
    </row>
    <row r="159" spans="13:74" s="1" customFormat="1" ht="30" customHeight="1">
      <c r="M159" s="2"/>
      <c r="N159" s="2"/>
      <c r="P159" s="2"/>
      <c r="Q159" s="2"/>
      <c r="R159" s="2"/>
      <c r="S159" s="2"/>
      <c r="T159" s="2"/>
      <c r="U159" s="2"/>
      <c r="V159" s="2"/>
      <c r="W159" s="2"/>
      <c r="X159" s="2"/>
      <c r="Y159" s="2"/>
      <c r="Z159" s="2"/>
      <c r="AM159" s="2"/>
      <c r="AN159" s="2"/>
      <c r="AP159" s="2"/>
      <c r="AQ159" s="2"/>
      <c r="AR159" s="2"/>
      <c r="AS159" s="2"/>
      <c r="AT159" s="2"/>
      <c r="AU159" s="2"/>
      <c r="AV159" s="2"/>
      <c r="AW159" s="2"/>
      <c r="AX159" s="2"/>
      <c r="AY159" s="2"/>
      <c r="AZ159" s="2"/>
      <c r="BM159" s="2"/>
      <c r="BN159" s="2"/>
      <c r="BP159" s="2"/>
      <c r="BQ159" s="2"/>
      <c r="BR159" s="2"/>
      <c r="BS159" s="2"/>
      <c r="BT159" s="2"/>
      <c r="BU159" s="2"/>
      <c r="BV159" s="2"/>
    </row>
    <row r="160" spans="13:74" s="1" customFormat="1" ht="30" customHeight="1">
      <c r="M160" s="2"/>
      <c r="N160" s="2"/>
      <c r="P160" s="2"/>
      <c r="Q160" s="2"/>
      <c r="R160" s="2"/>
      <c r="S160" s="2"/>
      <c r="T160" s="2"/>
      <c r="U160" s="2"/>
      <c r="V160" s="2"/>
      <c r="W160" s="2"/>
      <c r="X160" s="2"/>
      <c r="Y160" s="2"/>
      <c r="Z160" s="2"/>
      <c r="AM160" s="2"/>
      <c r="AN160" s="2"/>
      <c r="AP160" s="2"/>
      <c r="AQ160" s="2"/>
      <c r="AR160" s="2"/>
      <c r="AS160" s="2"/>
      <c r="AT160" s="2"/>
      <c r="AU160" s="2"/>
      <c r="AV160" s="2"/>
      <c r="AW160" s="2"/>
      <c r="AX160" s="2"/>
      <c r="AY160" s="2"/>
      <c r="AZ160" s="2"/>
      <c r="BM160" s="2"/>
      <c r="BN160" s="2"/>
      <c r="BP160" s="2"/>
      <c r="BQ160" s="2"/>
      <c r="BR160" s="2"/>
      <c r="BS160" s="2"/>
      <c r="BT160" s="2"/>
      <c r="BU160" s="2"/>
      <c r="BV160" s="2"/>
    </row>
    <row r="161" spans="13:74" s="1" customFormat="1" ht="30" customHeight="1">
      <c r="M161" s="2"/>
      <c r="N161" s="2"/>
      <c r="P161" s="2"/>
      <c r="Q161" s="2"/>
      <c r="R161" s="2"/>
      <c r="S161" s="2"/>
      <c r="T161" s="2"/>
      <c r="U161" s="2"/>
      <c r="V161" s="2"/>
      <c r="W161" s="2"/>
      <c r="X161" s="2"/>
      <c r="Y161" s="2"/>
      <c r="Z161" s="2"/>
      <c r="AM161" s="2"/>
      <c r="AN161" s="2"/>
      <c r="AP161" s="2"/>
      <c r="AQ161" s="2"/>
      <c r="AR161" s="2"/>
      <c r="AS161" s="2"/>
      <c r="AT161" s="2"/>
      <c r="AU161" s="2"/>
      <c r="AV161" s="2"/>
      <c r="AW161" s="2"/>
      <c r="AX161" s="2"/>
      <c r="AY161" s="2"/>
      <c r="AZ161" s="2"/>
      <c r="BM161" s="2"/>
      <c r="BN161" s="2"/>
      <c r="BP161" s="2"/>
      <c r="BQ161" s="2"/>
      <c r="BR161" s="2"/>
      <c r="BS161" s="2"/>
      <c r="BT161" s="2"/>
      <c r="BU161" s="2"/>
      <c r="BV161" s="2"/>
    </row>
    <row r="162" spans="13:74" s="1" customFormat="1" ht="30" customHeight="1">
      <c r="M162" s="2"/>
      <c r="N162" s="2"/>
      <c r="P162" s="2"/>
      <c r="Q162" s="2"/>
      <c r="R162" s="2"/>
      <c r="S162" s="2"/>
      <c r="T162" s="2"/>
      <c r="U162" s="2"/>
      <c r="V162" s="2"/>
      <c r="W162" s="2"/>
      <c r="X162" s="2"/>
      <c r="Y162" s="2"/>
      <c r="Z162" s="2"/>
      <c r="AM162" s="2"/>
      <c r="AN162" s="2"/>
      <c r="AP162" s="2"/>
      <c r="AQ162" s="2"/>
      <c r="AR162" s="2"/>
      <c r="AS162" s="2"/>
      <c r="AT162" s="2"/>
      <c r="AU162" s="2"/>
      <c r="AV162" s="2"/>
      <c r="AW162" s="2"/>
      <c r="AX162" s="2"/>
      <c r="AY162" s="2"/>
      <c r="AZ162" s="2"/>
      <c r="BM162" s="2"/>
      <c r="BN162" s="2"/>
      <c r="BP162" s="2"/>
      <c r="BQ162" s="2"/>
      <c r="BR162" s="2"/>
      <c r="BS162" s="2"/>
      <c r="BT162" s="2"/>
      <c r="BU162" s="2"/>
      <c r="BV162" s="2"/>
    </row>
    <row r="163" spans="13:74" s="1" customFormat="1" ht="30" customHeight="1">
      <c r="M163" s="2"/>
      <c r="N163" s="2"/>
      <c r="P163" s="2"/>
      <c r="Q163" s="2"/>
      <c r="R163" s="2"/>
      <c r="S163" s="2"/>
      <c r="T163" s="2"/>
      <c r="U163" s="2"/>
      <c r="V163" s="2"/>
      <c r="W163" s="2"/>
      <c r="X163" s="2"/>
      <c r="Y163" s="2"/>
      <c r="Z163" s="2"/>
      <c r="AM163" s="2"/>
      <c r="AN163" s="2"/>
      <c r="AP163" s="2"/>
      <c r="AQ163" s="2"/>
      <c r="AR163" s="2"/>
      <c r="AS163" s="2"/>
      <c r="AT163" s="2"/>
      <c r="AU163" s="2"/>
      <c r="AV163" s="2"/>
      <c r="AW163" s="2"/>
      <c r="AX163" s="2"/>
      <c r="AY163" s="2"/>
      <c r="AZ163" s="2"/>
      <c r="BM163" s="2"/>
      <c r="BN163" s="2"/>
      <c r="BP163" s="2"/>
      <c r="BQ163" s="2"/>
      <c r="BR163" s="2"/>
      <c r="BS163" s="2"/>
      <c r="BT163" s="2"/>
      <c r="BU163" s="2"/>
      <c r="BV163" s="2"/>
    </row>
    <row r="164" spans="13:74" s="1" customFormat="1" ht="30" customHeight="1">
      <c r="M164" s="2"/>
      <c r="N164" s="2"/>
      <c r="P164" s="2"/>
      <c r="Q164" s="2"/>
      <c r="R164" s="2"/>
      <c r="S164" s="2"/>
      <c r="T164" s="2"/>
      <c r="U164" s="2"/>
      <c r="V164" s="2"/>
      <c r="W164" s="2"/>
      <c r="X164" s="2"/>
      <c r="Y164" s="2"/>
      <c r="Z164" s="2"/>
      <c r="AM164" s="2"/>
      <c r="AN164" s="2"/>
      <c r="AP164" s="2"/>
      <c r="AQ164" s="2"/>
      <c r="AR164" s="2"/>
      <c r="AS164" s="2"/>
      <c r="AT164" s="2"/>
      <c r="AU164" s="2"/>
      <c r="AV164" s="2"/>
      <c r="AW164" s="2"/>
      <c r="AX164" s="2"/>
      <c r="AY164" s="2"/>
      <c r="AZ164" s="2"/>
      <c r="BM164" s="2"/>
      <c r="BN164" s="2"/>
      <c r="BP164" s="2"/>
      <c r="BQ164" s="2"/>
      <c r="BR164" s="2"/>
      <c r="BS164" s="2"/>
      <c r="BT164" s="2"/>
      <c r="BU164" s="2"/>
      <c r="BV164" s="2"/>
    </row>
    <row r="165" spans="13:74" s="1" customFormat="1" ht="30" customHeight="1">
      <c r="M165" s="2"/>
      <c r="N165" s="2"/>
      <c r="P165" s="2"/>
      <c r="Q165" s="2"/>
      <c r="R165" s="2"/>
      <c r="S165" s="2"/>
      <c r="T165" s="2"/>
      <c r="U165" s="2"/>
      <c r="V165" s="2"/>
      <c r="W165" s="2"/>
      <c r="X165" s="2"/>
      <c r="Y165" s="2"/>
      <c r="Z165" s="2"/>
      <c r="AM165" s="2"/>
      <c r="AN165" s="2"/>
      <c r="AP165" s="2"/>
      <c r="AQ165" s="2"/>
      <c r="AR165" s="2"/>
      <c r="AS165" s="2"/>
      <c r="AT165" s="2"/>
      <c r="AU165" s="2"/>
      <c r="AV165" s="2"/>
      <c r="AW165" s="2"/>
      <c r="AX165" s="2"/>
      <c r="AY165" s="2"/>
      <c r="AZ165" s="2"/>
      <c r="BM165" s="2"/>
      <c r="BN165" s="2"/>
      <c r="BP165" s="2"/>
      <c r="BQ165" s="2"/>
      <c r="BR165" s="2"/>
      <c r="BS165" s="2"/>
      <c r="BT165" s="2"/>
      <c r="BU165" s="2"/>
      <c r="BV165" s="2"/>
    </row>
    <row r="166" spans="13:74" s="1" customFormat="1" ht="30" customHeight="1">
      <c r="M166" s="2"/>
      <c r="N166" s="2"/>
      <c r="P166" s="2"/>
      <c r="Q166" s="2"/>
      <c r="R166" s="2"/>
      <c r="S166" s="2"/>
      <c r="T166" s="2"/>
      <c r="U166" s="2"/>
      <c r="V166" s="2"/>
      <c r="W166" s="2"/>
      <c r="X166" s="2"/>
      <c r="Y166" s="2"/>
      <c r="Z166" s="2"/>
      <c r="AM166" s="2"/>
      <c r="AN166" s="2"/>
      <c r="AP166" s="2"/>
      <c r="AQ166" s="2"/>
      <c r="AR166" s="2"/>
      <c r="AS166" s="2"/>
      <c r="AT166" s="2"/>
      <c r="AU166" s="2"/>
      <c r="AV166" s="2"/>
      <c r="AW166" s="2"/>
      <c r="AX166" s="2"/>
      <c r="AY166" s="2"/>
      <c r="AZ166" s="2"/>
      <c r="BM166" s="2"/>
      <c r="BN166" s="2"/>
      <c r="BP166" s="2"/>
      <c r="BQ166" s="2"/>
      <c r="BR166" s="2"/>
      <c r="BS166" s="2"/>
      <c r="BT166" s="2"/>
      <c r="BU166" s="2"/>
      <c r="BV166" s="2"/>
    </row>
    <row r="167" spans="13:74" s="1" customFormat="1" ht="30" customHeight="1">
      <c r="M167" s="2"/>
      <c r="N167" s="2"/>
      <c r="P167" s="2"/>
      <c r="Q167" s="2"/>
      <c r="R167" s="2"/>
      <c r="S167" s="2"/>
      <c r="T167" s="2"/>
      <c r="U167" s="2"/>
      <c r="V167" s="2"/>
      <c r="W167" s="2"/>
      <c r="X167" s="2"/>
      <c r="Y167" s="2"/>
      <c r="Z167" s="2"/>
      <c r="AM167" s="2"/>
      <c r="AN167" s="2"/>
      <c r="AP167" s="2"/>
      <c r="AQ167" s="2"/>
      <c r="AR167" s="2"/>
      <c r="AS167" s="2"/>
      <c r="AT167" s="2"/>
      <c r="AU167" s="2"/>
      <c r="AV167" s="2"/>
      <c r="AW167" s="2"/>
      <c r="AX167" s="2"/>
      <c r="AY167" s="2"/>
      <c r="AZ167" s="2"/>
      <c r="BM167" s="2"/>
      <c r="BN167" s="2"/>
      <c r="BP167" s="2"/>
      <c r="BQ167" s="2"/>
      <c r="BR167" s="2"/>
      <c r="BS167" s="2"/>
      <c r="BT167" s="2"/>
      <c r="BU167" s="2"/>
      <c r="BV167" s="2"/>
    </row>
    <row r="168" spans="13:74" s="1" customFormat="1" ht="30" customHeight="1">
      <c r="M168" s="2"/>
      <c r="N168" s="2"/>
      <c r="P168" s="2"/>
      <c r="Q168" s="2"/>
      <c r="R168" s="2"/>
      <c r="S168" s="2"/>
      <c r="T168" s="2"/>
      <c r="U168" s="2"/>
      <c r="V168" s="2"/>
      <c r="W168" s="2"/>
      <c r="X168" s="2"/>
      <c r="Y168" s="2"/>
      <c r="Z168" s="2"/>
      <c r="AM168" s="2"/>
      <c r="AN168" s="2"/>
      <c r="AP168" s="2"/>
      <c r="AQ168" s="2"/>
      <c r="AR168" s="2"/>
      <c r="AS168" s="2"/>
      <c r="AT168" s="2"/>
      <c r="AU168" s="2"/>
      <c r="AV168" s="2"/>
      <c r="AW168" s="2"/>
      <c r="AX168" s="2"/>
      <c r="AY168" s="2"/>
      <c r="AZ168" s="2"/>
      <c r="BM168" s="2"/>
      <c r="BN168" s="2"/>
      <c r="BP168" s="2"/>
      <c r="BQ168" s="2"/>
      <c r="BR168" s="2"/>
      <c r="BS168" s="2"/>
      <c r="BT168" s="2"/>
      <c r="BU168" s="2"/>
      <c r="BV168" s="2"/>
    </row>
    <row r="169" spans="13:74" s="1" customFormat="1" ht="30" customHeight="1">
      <c r="M169" s="2"/>
      <c r="N169" s="2"/>
      <c r="P169" s="2"/>
      <c r="Q169" s="2"/>
      <c r="R169" s="2"/>
      <c r="S169" s="2"/>
      <c r="T169" s="2"/>
      <c r="U169" s="2"/>
      <c r="V169" s="2"/>
      <c r="W169" s="2"/>
      <c r="X169" s="2"/>
      <c r="Y169" s="2"/>
      <c r="Z169" s="2"/>
      <c r="AM169" s="2"/>
      <c r="AN169" s="2"/>
      <c r="AP169" s="2"/>
      <c r="AQ169" s="2"/>
      <c r="AR169" s="2"/>
      <c r="AS169" s="2"/>
      <c r="AT169" s="2"/>
      <c r="AU169" s="2"/>
      <c r="AV169" s="2"/>
      <c r="AW169" s="2"/>
      <c r="AX169" s="2"/>
      <c r="AY169" s="2"/>
      <c r="AZ169" s="2"/>
      <c r="BM169" s="2"/>
      <c r="BN169" s="2"/>
      <c r="BP169" s="2"/>
      <c r="BQ169" s="2"/>
      <c r="BR169" s="2"/>
      <c r="BS169" s="2"/>
      <c r="BT169" s="2"/>
      <c r="BU169" s="2"/>
      <c r="BV169" s="2"/>
    </row>
    <row r="170" spans="13:74" s="1" customFormat="1" ht="30" customHeight="1">
      <c r="M170" s="2"/>
      <c r="N170" s="2"/>
      <c r="P170" s="2"/>
      <c r="Q170" s="2"/>
      <c r="R170" s="2"/>
      <c r="S170" s="2"/>
      <c r="T170" s="2"/>
      <c r="U170" s="2"/>
      <c r="V170" s="2"/>
      <c r="W170" s="2"/>
      <c r="X170" s="2"/>
      <c r="Y170" s="2"/>
      <c r="Z170" s="2"/>
      <c r="AM170" s="2"/>
      <c r="AN170" s="2"/>
      <c r="AP170" s="2"/>
      <c r="AQ170" s="2"/>
      <c r="AR170" s="2"/>
      <c r="AS170" s="2"/>
      <c r="AT170" s="2"/>
      <c r="AU170" s="2"/>
      <c r="AV170" s="2"/>
      <c r="AW170" s="2"/>
      <c r="AX170" s="2"/>
      <c r="AY170" s="2"/>
      <c r="AZ170" s="2"/>
      <c r="BM170" s="2"/>
      <c r="BN170" s="2"/>
      <c r="BP170" s="2"/>
      <c r="BQ170" s="2"/>
      <c r="BR170" s="2"/>
      <c r="BS170" s="2"/>
      <c r="BT170" s="2"/>
      <c r="BU170" s="2"/>
      <c r="BV170" s="2"/>
    </row>
    <row r="171" spans="13:74" s="1" customFormat="1" ht="30" customHeight="1">
      <c r="M171" s="2"/>
      <c r="N171" s="2"/>
      <c r="P171" s="2"/>
      <c r="Q171" s="2"/>
      <c r="R171" s="2"/>
      <c r="S171" s="2"/>
      <c r="T171" s="2"/>
      <c r="U171" s="2"/>
      <c r="V171" s="2"/>
      <c r="W171" s="2"/>
      <c r="X171" s="2"/>
      <c r="Y171" s="2"/>
      <c r="Z171" s="2"/>
      <c r="AM171" s="2"/>
      <c r="AN171" s="2"/>
      <c r="AP171" s="2"/>
      <c r="AQ171" s="2"/>
      <c r="AR171" s="2"/>
      <c r="AS171" s="2"/>
      <c r="AT171" s="2"/>
      <c r="AU171" s="2"/>
      <c r="AV171" s="2"/>
      <c r="AW171" s="2"/>
      <c r="AX171" s="2"/>
      <c r="AY171" s="2"/>
      <c r="AZ171" s="2"/>
      <c r="BM171" s="2"/>
      <c r="BN171" s="2"/>
      <c r="BP171" s="2"/>
      <c r="BQ171" s="2"/>
      <c r="BR171" s="2"/>
      <c r="BS171" s="2"/>
      <c r="BT171" s="2"/>
      <c r="BU171" s="2"/>
      <c r="BV171" s="2"/>
    </row>
    <row r="172" spans="13:74" s="1" customFormat="1" ht="30" customHeight="1">
      <c r="M172" s="2"/>
      <c r="N172" s="2"/>
      <c r="P172" s="2"/>
      <c r="Q172" s="2"/>
      <c r="R172" s="2"/>
      <c r="S172" s="2"/>
      <c r="T172" s="2"/>
      <c r="U172" s="2"/>
      <c r="V172" s="2"/>
      <c r="W172" s="2"/>
      <c r="X172" s="2"/>
      <c r="Y172" s="2"/>
      <c r="Z172" s="2"/>
      <c r="AM172" s="2"/>
      <c r="AN172" s="2"/>
      <c r="AP172" s="2"/>
      <c r="AQ172" s="2"/>
      <c r="AR172" s="2"/>
      <c r="AS172" s="2"/>
      <c r="AT172" s="2"/>
      <c r="AU172" s="2"/>
      <c r="AV172" s="2"/>
      <c r="AW172" s="2"/>
      <c r="AX172" s="2"/>
      <c r="AY172" s="2"/>
      <c r="AZ172" s="2"/>
      <c r="BM172" s="2"/>
      <c r="BN172" s="2"/>
      <c r="BP172" s="2"/>
      <c r="BQ172" s="2"/>
      <c r="BR172" s="2"/>
      <c r="BS172" s="2"/>
      <c r="BT172" s="2"/>
      <c r="BU172" s="2"/>
      <c r="BV172" s="2"/>
    </row>
    <row r="173" spans="13:74" s="1" customFormat="1" ht="30" customHeight="1">
      <c r="M173" s="2"/>
      <c r="N173" s="2"/>
      <c r="P173" s="2"/>
      <c r="Q173" s="2"/>
      <c r="R173" s="2"/>
      <c r="S173" s="2"/>
      <c r="T173" s="2"/>
      <c r="U173" s="2"/>
      <c r="V173" s="2"/>
      <c r="W173" s="2"/>
      <c r="X173" s="2"/>
      <c r="Y173" s="2"/>
      <c r="Z173" s="2"/>
      <c r="AM173" s="2"/>
      <c r="AN173" s="2"/>
      <c r="AP173" s="2"/>
      <c r="AQ173" s="2"/>
      <c r="AR173" s="2"/>
      <c r="AS173" s="2"/>
      <c r="AT173" s="2"/>
      <c r="AU173" s="2"/>
      <c r="AV173" s="2"/>
      <c r="AW173" s="2"/>
      <c r="AX173" s="2"/>
      <c r="AY173" s="2"/>
      <c r="AZ173" s="2"/>
      <c r="BM173" s="2"/>
      <c r="BN173" s="2"/>
      <c r="BP173" s="2"/>
      <c r="BQ173" s="2"/>
      <c r="BR173" s="2"/>
      <c r="BS173" s="2"/>
      <c r="BT173" s="2"/>
      <c r="BU173" s="2"/>
      <c r="BV173" s="2"/>
    </row>
    <row r="174" spans="13:74" s="1" customFormat="1" ht="30" customHeight="1">
      <c r="M174" s="2"/>
      <c r="N174" s="2"/>
      <c r="P174" s="2"/>
      <c r="Q174" s="2"/>
      <c r="R174" s="2"/>
      <c r="S174" s="2"/>
      <c r="T174" s="2"/>
      <c r="U174" s="2"/>
      <c r="V174" s="2"/>
      <c r="W174" s="2"/>
      <c r="X174" s="2"/>
      <c r="Y174" s="2"/>
      <c r="Z174" s="2"/>
      <c r="AM174" s="2"/>
      <c r="AN174" s="2"/>
      <c r="AP174" s="2"/>
      <c r="AQ174" s="2"/>
      <c r="AR174" s="2"/>
      <c r="AS174" s="2"/>
      <c r="AT174" s="2"/>
      <c r="AU174" s="2"/>
      <c r="AV174" s="2"/>
      <c r="AW174" s="2"/>
      <c r="AX174" s="2"/>
      <c r="AY174" s="2"/>
      <c r="AZ174" s="2"/>
      <c r="BM174" s="2"/>
      <c r="BN174" s="2"/>
      <c r="BP174" s="2"/>
      <c r="BQ174" s="2"/>
      <c r="BR174" s="2"/>
      <c r="BS174" s="2"/>
      <c r="BT174" s="2"/>
      <c r="BU174" s="2"/>
      <c r="BV174" s="2"/>
    </row>
    <row r="175" spans="13:74" s="1" customFormat="1" ht="30" customHeight="1">
      <c r="M175" s="2"/>
      <c r="N175" s="2"/>
      <c r="P175" s="2"/>
      <c r="Q175" s="2"/>
      <c r="R175" s="2"/>
      <c r="S175" s="2"/>
      <c r="T175" s="2"/>
      <c r="U175" s="2"/>
      <c r="V175" s="2"/>
      <c r="W175" s="2"/>
      <c r="X175" s="2"/>
      <c r="Y175" s="2"/>
      <c r="Z175" s="2"/>
      <c r="AM175" s="2"/>
      <c r="AN175" s="2"/>
      <c r="AP175" s="2"/>
      <c r="AQ175" s="2"/>
      <c r="AR175" s="2"/>
      <c r="AS175" s="2"/>
      <c r="AT175" s="2"/>
      <c r="AU175" s="2"/>
      <c r="AV175" s="2"/>
      <c r="AW175" s="2"/>
      <c r="AX175" s="2"/>
      <c r="AY175" s="2"/>
      <c r="AZ175" s="2"/>
      <c r="BM175" s="2"/>
      <c r="BN175" s="2"/>
      <c r="BP175" s="2"/>
      <c r="BQ175" s="2"/>
      <c r="BR175" s="2"/>
      <c r="BS175" s="2"/>
      <c r="BT175" s="2"/>
      <c r="BU175" s="2"/>
      <c r="BV175" s="2"/>
    </row>
    <row r="176" spans="13:74" s="1" customFormat="1" ht="30" customHeight="1">
      <c r="M176" s="2"/>
      <c r="N176" s="2"/>
      <c r="P176" s="2"/>
      <c r="Q176" s="2"/>
      <c r="R176" s="2"/>
      <c r="S176" s="2"/>
      <c r="T176" s="2"/>
      <c r="U176" s="2"/>
      <c r="V176" s="2"/>
      <c r="W176" s="2"/>
      <c r="X176" s="2"/>
      <c r="Y176" s="2"/>
      <c r="Z176" s="2"/>
      <c r="AM176" s="2"/>
      <c r="AN176" s="2"/>
      <c r="AP176" s="2"/>
      <c r="AQ176" s="2"/>
      <c r="AR176" s="2"/>
      <c r="AS176" s="2"/>
      <c r="AT176" s="2"/>
      <c r="AU176" s="2"/>
      <c r="AV176" s="2"/>
      <c r="AW176" s="2"/>
      <c r="AX176" s="2"/>
      <c r="AY176" s="2"/>
      <c r="AZ176" s="2"/>
      <c r="BM176" s="2"/>
      <c r="BN176" s="2"/>
      <c r="BP176" s="2"/>
      <c r="BQ176" s="2"/>
      <c r="BR176" s="2"/>
      <c r="BS176" s="2"/>
      <c r="BT176" s="2"/>
      <c r="BU176" s="2"/>
      <c r="BV176" s="2"/>
    </row>
    <row r="177" spans="13:74" s="1" customFormat="1" ht="30" customHeight="1">
      <c r="M177" s="2"/>
      <c r="N177" s="2"/>
      <c r="P177" s="2"/>
      <c r="Q177" s="2"/>
      <c r="R177" s="2"/>
      <c r="S177" s="2"/>
      <c r="T177" s="2"/>
      <c r="U177" s="2"/>
      <c r="V177" s="2"/>
      <c r="W177" s="2"/>
      <c r="X177" s="2"/>
      <c r="Y177" s="2"/>
      <c r="Z177" s="2"/>
      <c r="AM177" s="2"/>
      <c r="AN177" s="2"/>
      <c r="AP177" s="2"/>
      <c r="AQ177" s="2"/>
      <c r="AR177" s="2"/>
      <c r="AS177" s="2"/>
      <c r="AT177" s="2"/>
      <c r="AU177" s="2"/>
      <c r="AV177" s="2"/>
      <c r="AW177" s="2"/>
      <c r="AX177" s="2"/>
      <c r="AY177" s="2"/>
      <c r="AZ177" s="2"/>
      <c r="BM177" s="2"/>
      <c r="BN177" s="2"/>
      <c r="BP177" s="2"/>
      <c r="BQ177" s="2"/>
      <c r="BR177" s="2"/>
      <c r="BS177" s="2"/>
      <c r="BT177" s="2"/>
      <c r="BU177" s="2"/>
      <c r="BV177" s="2"/>
    </row>
    <row r="178" spans="13:74" s="1" customFormat="1" ht="30" customHeight="1">
      <c r="M178" s="2"/>
      <c r="N178" s="2"/>
      <c r="P178" s="2"/>
      <c r="Q178" s="2"/>
      <c r="R178" s="2"/>
      <c r="S178" s="2"/>
      <c r="T178" s="2"/>
      <c r="U178" s="2"/>
      <c r="V178" s="2"/>
      <c r="W178" s="2"/>
      <c r="X178" s="2"/>
      <c r="Y178" s="2"/>
      <c r="Z178" s="2"/>
      <c r="AM178" s="2"/>
      <c r="AN178" s="2"/>
      <c r="AP178" s="2"/>
      <c r="AQ178" s="2"/>
      <c r="AR178" s="2"/>
      <c r="AS178" s="2"/>
      <c r="AT178" s="2"/>
      <c r="AU178" s="2"/>
      <c r="AV178" s="2"/>
      <c r="AW178" s="2"/>
      <c r="AX178" s="2"/>
      <c r="AY178" s="2"/>
      <c r="AZ178" s="2"/>
      <c r="BM178" s="2"/>
      <c r="BN178" s="2"/>
      <c r="BP178" s="2"/>
      <c r="BQ178" s="2"/>
      <c r="BR178" s="2"/>
      <c r="BS178" s="2"/>
      <c r="BT178" s="2"/>
      <c r="BU178" s="2"/>
      <c r="BV178" s="2"/>
    </row>
    <row r="179" spans="13:74" s="1" customFormat="1" ht="30" customHeight="1">
      <c r="M179" s="2"/>
      <c r="N179" s="2"/>
      <c r="P179" s="2"/>
      <c r="Q179" s="2"/>
      <c r="R179" s="2"/>
      <c r="S179" s="2"/>
      <c r="T179" s="2"/>
      <c r="U179" s="2"/>
      <c r="V179" s="2"/>
      <c r="W179" s="2"/>
      <c r="X179" s="2"/>
      <c r="Y179" s="2"/>
      <c r="Z179" s="2"/>
      <c r="AM179" s="2"/>
      <c r="AN179" s="2"/>
      <c r="AP179" s="2"/>
      <c r="AQ179" s="2"/>
      <c r="AR179" s="2"/>
      <c r="AS179" s="2"/>
      <c r="AT179" s="2"/>
      <c r="AU179" s="2"/>
      <c r="AV179" s="2"/>
      <c r="AW179" s="2"/>
      <c r="AX179" s="2"/>
      <c r="AY179" s="2"/>
      <c r="AZ179" s="2"/>
      <c r="BM179" s="2"/>
      <c r="BN179" s="2"/>
      <c r="BP179" s="2"/>
      <c r="BQ179" s="2"/>
      <c r="BR179" s="2"/>
      <c r="BS179" s="2"/>
      <c r="BT179" s="2"/>
      <c r="BU179" s="2"/>
      <c r="BV179" s="2"/>
    </row>
    <row r="180" spans="13:74" s="1" customFormat="1" ht="30" customHeight="1">
      <c r="M180" s="2"/>
      <c r="N180" s="2"/>
      <c r="P180" s="2"/>
      <c r="Q180" s="2"/>
      <c r="R180" s="2"/>
      <c r="S180" s="2"/>
      <c r="T180" s="2"/>
      <c r="U180" s="2"/>
      <c r="V180" s="2"/>
      <c r="W180" s="2"/>
      <c r="X180" s="2"/>
      <c r="Y180" s="2"/>
      <c r="Z180" s="2"/>
      <c r="AM180" s="2"/>
      <c r="AN180" s="2"/>
      <c r="AP180" s="2"/>
      <c r="AQ180" s="2"/>
      <c r="AR180" s="2"/>
      <c r="AS180" s="2"/>
      <c r="AT180" s="2"/>
      <c r="AU180" s="2"/>
      <c r="AV180" s="2"/>
      <c r="AW180" s="2"/>
      <c r="AX180" s="2"/>
      <c r="AY180" s="2"/>
      <c r="AZ180" s="2"/>
      <c r="BM180" s="2"/>
      <c r="BN180" s="2"/>
      <c r="BP180" s="2"/>
      <c r="BQ180" s="2"/>
      <c r="BR180" s="2"/>
      <c r="BS180" s="2"/>
      <c r="BT180" s="2"/>
      <c r="BU180" s="2"/>
      <c r="BV180" s="2"/>
    </row>
    <row r="181" spans="13:74" s="1" customFormat="1" ht="30" customHeight="1">
      <c r="M181" s="2"/>
      <c r="N181" s="2"/>
      <c r="P181" s="2"/>
      <c r="Q181" s="2"/>
      <c r="R181" s="2"/>
      <c r="S181" s="2"/>
      <c r="T181" s="2"/>
      <c r="U181" s="2"/>
      <c r="V181" s="2"/>
      <c r="W181" s="2"/>
      <c r="X181" s="2"/>
      <c r="Y181" s="2"/>
      <c r="Z181" s="2"/>
      <c r="AM181" s="2"/>
      <c r="AN181" s="2"/>
      <c r="AP181" s="2"/>
      <c r="AQ181" s="2"/>
      <c r="AR181" s="2"/>
      <c r="AS181" s="2"/>
      <c r="AT181" s="2"/>
      <c r="AU181" s="2"/>
      <c r="AV181" s="2"/>
      <c r="AW181" s="2"/>
      <c r="AX181" s="2"/>
      <c r="AY181" s="2"/>
      <c r="AZ181" s="2"/>
      <c r="BM181" s="2"/>
      <c r="BN181" s="2"/>
      <c r="BP181" s="2"/>
      <c r="BQ181" s="2"/>
      <c r="BR181" s="2"/>
      <c r="BS181" s="2"/>
      <c r="BT181" s="2"/>
      <c r="BU181" s="2"/>
      <c r="BV181" s="2"/>
    </row>
    <row r="182" spans="13:74" s="1" customFormat="1" ht="30" customHeight="1">
      <c r="M182" s="2"/>
      <c r="N182" s="2"/>
      <c r="P182" s="2"/>
      <c r="Q182" s="2"/>
      <c r="R182" s="2"/>
      <c r="S182" s="2"/>
      <c r="T182" s="2"/>
      <c r="U182" s="2"/>
      <c r="V182" s="2"/>
      <c r="W182" s="2"/>
      <c r="X182" s="2"/>
      <c r="Y182" s="2"/>
      <c r="Z182" s="2"/>
      <c r="AM182" s="2"/>
      <c r="AN182" s="2"/>
      <c r="AP182" s="2"/>
      <c r="AQ182" s="2"/>
      <c r="AR182" s="2"/>
      <c r="AS182" s="2"/>
      <c r="AT182" s="2"/>
      <c r="AU182" s="2"/>
      <c r="AV182" s="2"/>
      <c r="AW182" s="2"/>
      <c r="AX182" s="2"/>
      <c r="AY182" s="2"/>
      <c r="AZ182" s="2"/>
      <c r="BM182" s="2"/>
      <c r="BN182" s="2"/>
      <c r="BP182" s="2"/>
      <c r="BQ182" s="2"/>
      <c r="BR182" s="2"/>
      <c r="BS182" s="2"/>
      <c r="BT182" s="2"/>
      <c r="BU182" s="2"/>
      <c r="BV182" s="2"/>
    </row>
    <row r="183" spans="13:74" s="1" customFormat="1" ht="30" customHeight="1">
      <c r="M183" s="2"/>
      <c r="N183" s="2"/>
      <c r="P183" s="2"/>
      <c r="Q183" s="2"/>
      <c r="R183" s="2"/>
      <c r="S183" s="2"/>
      <c r="T183" s="2"/>
      <c r="U183" s="2"/>
      <c r="V183" s="2"/>
      <c r="W183" s="2"/>
      <c r="X183" s="2"/>
      <c r="Y183" s="2"/>
      <c r="Z183" s="2"/>
      <c r="AM183" s="2"/>
      <c r="AN183" s="2"/>
      <c r="AP183" s="2"/>
      <c r="AQ183" s="2"/>
      <c r="AR183" s="2"/>
      <c r="AS183" s="2"/>
      <c r="AT183" s="2"/>
      <c r="AU183" s="2"/>
      <c r="AV183" s="2"/>
      <c r="AW183" s="2"/>
      <c r="AX183" s="2"/>
      <c r="AY183" s="2"/>
      <c r="AZ183" s="2"/>
      <c r="BM183" s="2"/>
      <c r="BN183" s="2"/>
      <c r="BP183" s="2"/>
      <c r="BQ183" s="2"/>
      <c r="BR183" s="2"/>
      <c r="BS183" s="2"/>
      <c r="BT183" s="2"/>
      <c r="BU183" s="2"/>
      <c r="BV183" s="2"/>
    </row>
    <row r="184" spans="13:74" s="1" customFormat="1" ht="30" customHeight="1">
      <c r="M184" s="2"/>
      <c r="N184" s="2"/>
      <c r="P184" s="2"/>
      <c r="Q184" s="2"/>
      <c r="R184" s="2"/>
      <c r="S184" s="2"/>
      <c r="T184" s="2"/>
      <c r="U184" s="2"/>
      <c r="V184" s="2"/>
      <c r="W184" s="2"/>
      <c r="X184" s="2"/>
      <c r="Y184" s="2"/>
      <c r="Z184" s="2"/>
      <c r="AM184" s="2"/>
      <c r="AN184" s="2"/>
      <c r="AP184" s="2"/>
      <c r="AQ184" s="2"/>
      <c r="AR184" s="2"/>
      <c r="AS184" s="2"/>
      <c r="AT184" s="2"/>
      <c r="AU184" s="2"/>
      <c r="AV184" s="2"/>
      <c r="AW184" s="2"/>
      <c r="AX184" s="2"/>
      <c r="AY184" s="2"/>
      <c r="AZ184" s="2"/>
      <c r="BM184" s="2"/>
      <c r="BN184" s="2"/>
      <c r="BP184" s="2"/>
      <c r="BQ184" s="2"/>
      <c r="BR184" s="2"/>
      <c r="BS184" s="2"/>
      <c r="BT184" s="2"/>
      <c r="BU184" s="2"/>
      <c r="BV184" s="2"/>
    </row>
    <row r="185" spans="13:74" s="1" customFormat="1" ht="30" customHeight="1">
      <c r="M185" s="2"/>
      <c r="N185" s="2"/>
      <c r="P185" s="2"/>
      <c r="Q185" s="2"/>
      <c r="R185" s="2"/>
      <c r="S185" s="2"/>
      <c r="T185" s="2"/>
      <c r="U185" s="2"/>
      <c r="V185" s="2"/>
      <c r="W185" s="2"/>
      <c r="X185" s="2"/>
      <c r="Y185" s="2"/>
      <c r="Z185" s="2"/>
      <c r="AM185" s="2"/>
      <c r="AN185" s="2"/>
      <c r="AP185" s="2"/>
      <c r="AQ185" s="2"/>
      <c r="AR185" s="2"/>
      <c r="AS185" s="2"/>
      <c r="AT185" s="2"/>
      <c r="AU185" s="2"/>
      <c r="AV185" s="2"/>
      <c r="AW185" s="2"/>
      <c r="AX185" s="2"/>
      <c r="AY185" s="2"/>
      <c r="AZ185" s="2"/>
      <c r="BM185" s="2"/>
      <c r="BN185" s="2"/>
      <c r="BP185" s="2"/>
      <c r="BQ185" s="2"/>
      <c r="BR185" s="2"/>
      <c r="BS185" s="2"/>
      <c r="BT185" s="2"/>
      <c r="BU185" s="2"/>
      <c r="BV185" s="2"/>
    </row>
    <row r="186" spans="13:74" s="1" customFormat="1" ht="30" customHeight="1">
      <c r="M186" s="2"/>
      <c r="N186" s="2"/>
      <c r="P186" s="2"/>
      <c r="Q186" s="2"/>
      <c r="R186" s="2"/>
      <c r="S186" s="2"/>
      <c r="T186" s="2"/>
      <c r="U186" s="2"/>
      <c r="V186" s="2"/>
      <c r="W186" s="2"/>
      <c r="X186" s="2"/>
      <c r="Y186" s="2"/>
      <c r="Z186" s="2"/>
      <c r="AM186" s="2"/>
      <c r="AN186" s="2"/>
      <c r="AP186" s="2"/>
      <c r="AQ186" s="2"/>
      <c r="AR186" s="2"/>
      <c r="AS186" s="2"/>
      <c r="AT186" s="2"/>
      <c r="AU186" s="2"/>
      <c r="AV186" s="2"/>
      <c r="AW186" s="2"/>
      <c r="AX186" s="2"/>
      <c r="AY186" s="2"/>
      <c r="AZ186" s="2"/>
      <c r="BM186" s="2"/>
      <c r="BN186" s="2"/>
      <c r="BP186" s="2"/>
      <c r="BQ186" s="2"/>
      <c r="BR186" s="2"/>
      <c r="BS186" s="2"/>
      <c r="BT186" s="2"/>
      <c r="BU186" s="2"/>
      <c r="BV186" s="2"/>
    </row>
    <row r="187" spans="13:74" s="1" customFormat="1" ht="30" customHeight="1">
      <c r="M187" s="2"/>
      <c r="N187" s="2"/>
      <c r="P187" s="2"/>
      <c r="Q187" s="2"/>
      <c r="R187" s="2"/>
      <c r="S187" s="2"/>
      <c r="T187" s="2"/>
      <c r="U187" s="2"/>
      <c r="V187" s="2"/>
      <c r="W187" s="2"/>
      <c r="X187" s="2"/>
      <c r="Y187" s="2"/>
      <c r="Z187" s="2"/>
      <c r="AM187" s="2"/>
      <c r="AN187" s="2"/>
      <c r="AP187" s="2"/>
      <c r="AQ187" s="2"/>
      <c r="AR187" s="2"/>
      <c r="AS187" s="2"/>
      <c r="AT187" s="2"/>
      <c r="AU187" s="2"/>
      <c r="AV187" s="2"/>
      <c r="AW187" s="2"/>
      <c r="AX187" s="2"/>
      <c r="AY187" s="2"/>
      <c r="AZ187" s="2"/>
      <c r="BM187" s="2"/>
      <c r="BN187" s="2"/>
      <c r="BP187" s="2"/>
      <c r="BQ187" s="2"/>
      <c r="BR187" s="2"/>
      <c r="BS187" s="2"/>
      <c r="BT187" s="2"/>
      <c r="BU187" s="2"/>
      <c r="BV187" s="2"/>
    </row>
    <row r="188" spans="13:74" s="1" customFormat="1" ht="30" customHeight="1">
      <c r="M188" s="2"/>
      <c r="N188" s="2"/>
      <c r="P188" s="2"/>
      <c r="Q188" s="2"/>
      <c r="R188" s="2"/>
      <c r="S188" s="2"/>
      <c r="T188" s="2"/>
      <c r="U188" s="2"/>
      <c r="V188" s="2"/>
      <c r="W188" s="2"/>
      <c r="X188" s="2"/>
      <c r="Y188" s="2"/>
      <c r="Z188" s="2"/>
      <c r="AM188" s="2"/>
      <c r="AN188" s="2"/>
      <c r="AP188" s="2"/>
      <c r="AQ188" s="2"/>
      <c r="AR188" s="2"/>
      <c r="AS188" s="2"/>
      <c r="AT188" s="2"/>
      <c r="AU188" s="2"/>
      <c r="AV188" s="2"/>
      <c r="AW188" s="2"/>
      <c r="AX188" s="2"/>
      <c r="AY188" s="2"/>
      <c r="AZ188" s="2"/>
      <c r="BM188" s="2"/>
      <c r="BN188" s="2"/>
      <c r="BP188" s="2"/>
      <c r="BQ188" s="2"/>
      <c r="BR188" s="2"/>
      <c r="BS188" s="2"/>
      <c r="BT188" s="2"/>
      <c r="BU188" s="2"/>
      <c r="BV188" s="2"/>
    </row>
    <row r="189" spans="13:74" s="1" customFormat="1" ht="30" customHeight="1">
      <c r="M189" s="2"/>
      <c r="N189" s="2"/>
      <c r="P189" s="2"/>
      <c r="Q189" s="2"/>
      <c r="R189" s="2"/>
      <c r="S189" s="2"/>
      <c r="T189" s="2"/>
      <c r="U189" s="2"/>
      <c r="V189" s="2"/>
      <c r="W189" s="2"/>
      <c r="X189" s="2"/>
      <c r="Y189" s="2"/>
      <c r="Z189" s="2"/>
      <c r="AM189" s="2"/>
      <c r="AN189" s="2"/>
      <c r="AP189" s="2"/>
      <c r="AQ189" s="2"/>
      <c r="AR189" s="2"/>
      <c r="AS189" s="2"/>
      <c r="AT189" s="2"/>
      <c r="AU189" s="2"/>
      <c r="AV189" s="2"/>
      <c r="AW189" s="2"/>
      <c r="AX189" s="2"/>
      <c r="AY189" s="2"/>
      <c r="AZ189" s="2"/>
      <c r="BM189" s="2"/>
      <c r="BN189" s="2"/>
      <c r="BP189" s="2"/>
      <c r="BQ189" s="2"/>
      <c r="BR189" s="2"/>
      <c r="BS189" s="2"/>
      <c r="BT189" s="2"/>
      <c r="BU189" s="2"/>
      <c r="BV189" s="2"/>
    </row>
    <row r="190" spans="13:74" s="1" customFormat="1" ht="30" customHeight="1">
      <c r="M190" s="2"/>
      <c r="N190" s="2"/>
      <c r="P190" s="2"/>
      <c r="Q190" s="2"/>
      <c r="R190" s="2"/>
      <c r="S190" s="2"/>
      <c r="T190" s="2"/>
      <c r="U190" s="2"/>
      <c r="V190" s="2"/>
      <c r="W190" s="2"/>
      <c r="X190" s="2"/>
      <c r="Y190" s="2"/>
      <c r="Z190" s="2"/>
      <c r="AM190" s="2"/>
      <c r="AN190" s="2"/>
      <c r="AP190" s="2"/>
      <c r="AQ190" s="2"/>
      <c r="AR190" s="2"/>
      <c r="AS190" s="2"/>
      <c r="AT190" s="2"/>
      <c r="AU190" s="2"/>
      <c r="AV190" s="2"/>
      <c r="AW190" s="2"/>
      <c r="AX190" s="2"/>
      <c r="AY190" s="2"/>
      <c r="AZ190" s="2"/>
      <c r="BM190" s="2"/>
      <c r="BN190" s="2"/>
      <c r="BP190" s="2"/>
      <c r="BQ190" s="2"/>
      <c r="BR190" s="2"/>
      <c r="BS190" s="2"/>
      <c r="BT190" s="2"/>
      <c r="BU190" s="2"/>
      <c r="BV190" s="2"/>
    </row>
    <row r="191" spans="13:74" s="1" customFormat="1" ht="30" customHeight="1">
      <c r="M191" s="2"/>
      <c r="N191" s="2"/>
      <c r="P191" s="2"/>
      <c r="Q191" s="2"/>
      <c r="R191" s="2"/>
      <c r="S191" s="2"/>
      <c r="T191" s="2"/>
      <c r="U191" s="2"/>
      <c r="V191" s="2"/>
      <c r="W191" s="2"/>
      <c r="X191" s="2"/>
      <c r="Y191" s="2"/>
      <c r="Z191" s="2"/>
      <c r="AM191" s="2"/>
      <c r="AN191" s="2"/>
      <c r="AP191" s="2"/>
      <c r="AQ191" s="2"/>
      <c r="AR191" s="2"/>
      <c r="AS191" s="2"/>
      <c r="AT191" s="2"/>
      <c r="AU191" s="2"/>
      <c r="AV191" s="2"/>
      <c r="AW191" s="2"/>
      <c r="AX191" s="2"/>
      <c r="AY191" s="2"/>
      <c r="AZ191" s="2"/>
      <c r="BM191" s="2"/>
      <c r="BN191" s="2"/>
      <c r="BP191" s="2"/>
      <c r="BQ191" s="2"/>
      <c r="BR191" s="2"/>
      <c r="BS191" s="2"/>
      <c r="BT191" s="2"/>
      <c r="BU191" s="2"/>
      <c r="BV191" s="2"/>
    </row>
    <row r="192" spans="13:74" s="1" customFormat="1" ht="30" customHeight="1">
      <c r="M192" s="2"/>
      <c r="N192" s="2"/>
      <c r="P192" s="2"/>
      <c r="Q192" s="2"/>
      <c r="R192" s="2"/>
      <c r="S192" s="2"/>
      <c r="T192" s="2"/>
      <c r="U192" s="2"/>
      <c r="V192" s="2"/>
      <c r="W192" s="2"/>
      <c r="X192" s="2"/>
      <c r="Y192" s="2"/>
      <c r="Z192" s="2"/>
      <c r="AM192" s="2"/>
      <c r="AN192" s="2"/>
      <c r="AP192" s="2"/>
      <c r="AQ192" s="2"/>
      <c r="AR192" s="2"/>
      <c r="AS192" s="2"/>
      <c r="AT192" s="2"/>
      <c r="AU192" s="2"/>
      <c r="AV192" s="2"/>
      <c r="AW192" s="2"/>
      <c r="AX192" s="2"/>
      <c r="AY192" s="2"/>
      <c r="AZ192" s="2"/>
      <c r="BM192" s="2"/>
      <c r="BN192" s="2"/>
      <c r="BP192" s="2"/>
      <c r="BQ192" s="2"/>
      <c r="BR192" s="2"/>
      <c r="BS192" s="2"/>
      <c r="BT192" s="2"/>
      <c r="BU192" s="2"/>
      <c r="BV192" s="2"/>
    </row>
    <row r="193" spans="13:74" s="1" customFormat="1" ht="30" customHeight="1">
      <c r="M193" s="2"/>
      <c r="N193" s="2"/>
      <c r="P193" s="2"/>
      <c r="Q193" s="2"/>
      <c r="R193" s="2"/>
      <c r="S193" s="2"/>
      <c r="T193" s="2"/>
      <c r="U193" s="2"/>
      <c r="V193" s="2"/>
      <c r="W193" s="2"/>
      <c r="X193" s="2"/>
      <c r="Y193" s="2"/>
      <c r="Z193" s="2"/>
      <c r="AM193" s="2"/>
      <c r="AN193" s="2"/>
      <c r="AP193" s="2"/>
      <c r="AQ193" s="2"/>
      <c r="AR193" s="2"/>
      <c r="AS193" s="2"/>
      <c r="AT193" s="2"/>
      <c r="AU193" s="2"/>
      <c r="AV193" s="2"/>
      <c r="AW193" s="2"/>
      <c r="AX193" s="2"/>
      <c r="AY193" s="2"/>
      <c r="AZ193" s="2"/>
      <c r="BM193" s="2"/>
      <c r="BN193" s="2"/>
      <c r="BP193" s="2"/>
      <c r="BQ193" s="2"/>
      <c r="BR193" s="2"/>
      <c r="BS193" s="2"/>
      <c r="BT193" s="2"/>
      <c r="BU193" s="2"/>
      <c r="BV193" s="2"/>
    </row>
    <row r="194" spans="13:74" s="1" customFormat="1" ht="30" customHeight="1">
      <c r="M194" s="2"/>
      <c r="N194" s="2"/>
      <c r="P194" s="2"/>
      <c r="Q194" s="2"/>
      <c r="R194" s="2"/>
      <c r="S194" s="2"/>
      <c r="T194" s="2"/>
      <c r="U194" s="2"/>
      <c r="V194" s="2"/>
      <c r="W194" s="2"/>
      <c r="X194" s="2"/>
      <c r="Y194" s="2"/>
      <c r="Z194" s="2"/>
      <c r="AM194" s="2"/>
      <c r="AN194" s="2"/>
      <c r="AP194" s="2"/>
      <c r="AQ194" s="2"/>
      <c r="AR194" s="2"/>
      <c r="AS194" s="2"/>
      <c r="AT194" s="2"/>
      <c r="AU194" s="2"/>
      <c r="AV194" s="2"/>
      <c r="AW194" s="2"/>
      <c r="AX194" s="2"/>
      <c r="AY194" s="2"/>
      <c r="AZ194" s="2"/>
      <c r="BM194" s="2"/>
      <c r="BN194" s="2"/>
      <c r="BP194" s="2"/>
      <c r="BQ194" s="2"/>
      <c r="BR194" s="2"/>
      <c r="BS194" s="2"/>
      <c r="BT194" s="2"/>
      <c r="BU194" s="2"/>
      <c r="BV194" s="2"/>
    </row>
    <row r="195" spans="13:74" s="1" customFormat="1" ht="30" customHeight="1">
      <c r="M195" s="2"/>
      <c r="N195" s="2"/>
      <c r="P195" s="2"/>
      <c r="Q195" s="2"/>
      <c r="R195" s="2"/>
      <c r="S195" s="2"/>
      <c r="T195" s="2"/>
      <c r="U195" s="2"/>
      <c r="V195" s="2"/>
      <c r="W195" s="2"/>
      <c r="X195" s="2"/>
      <c r="Y195" s="2"/>
      <c r="Z195" s="2"/>
      <c r="AM195" s="2"/>
      <c r="AN195" s="2"/>
      <c r="AP195" s="2"/>
      <c r="AQ195" s="2"/>
      <c r="AR195" s="2"/>
      <c r="AS195" s="2"/>
      <c r="AT195" s="2"/>
      <c r="AU195" s="2"/>
      <c r="AV195" s="2"/>
      <c r="AW195" s="2"/>
      <c r="AX195" s="2"/>
      <c r="AY195" s="2"/>
      <c r="AZ195" s="2"/>
      <c r="BM195" s="2"/>
      <c r="BN195" s="2"/>
      <c r="BP195" s="2"/>
      <c r="BQ195" s="2"/>
      <c r="BR195" s="2"/>
      <c r="BS195" s="2"/>
      <c r="BT195" s="2"/>
      <c r="BU195" s="2"/>
      <c r="BV195" s="2"/>
    </row>
    <row r="196" spans="13:74" s="1" customFormat="1" ht="30" customHeight="1">
      <c r="M196" s="2"/>
      <c r="N196" s="2"/>
      <c r="P196" s="2"/>
      <c r="Q196" s="2"/>
      <c r="R196" s="2"/>
      <c r="S196" s="2"/>
      <c r="T196" s="2"/>
      <c r="U196" s="2"/>
      <c r="V196" s="2"/>
      <c r="W196" s="2"/>
      <c r="X196" s="2"/>
      <c r="Y196" s="2"/>
      <c r="Z196" s="2"/>
      <c r="AM196" s="2"/>
      <c r="AN196" s="2"/>
      <c r="AP196" s="2"/>
      <c r="AQ196" s="2"/>
      <c r="AR196" s="2"/>
      <c r="AS196" s="2"/>
      <c r="AT196" s="2"/>
      <c r="AU196" s="2"/>
      <c r="AV196" s="2"/>
      <c r="AW196" s="2"/>
      <c r="AX196" s="2"/>
      <c r="AY196" s="2"/>
      <c r="AZ196" s="2"/>
      <c r="BM196" s="2"/>
      <c r="BN196" s="2"/>
      <c r="BP196" s="2"/>
      <c r="BQ196" s="2"/>
      <c r="BR196" s="2"/>
      <c r="BS196" s="2"/>
      <c r="BT196" s="2"/>
      <c r="BU196" s="2"/>
      <c r="BV196" s="2"/>
    </row>
    <row r="197" spans="13:74" s="1" customFormat="1" ht="30" customHeight="1">
      <c r="M197" s="2"/>
      <c r="N197" s="2"/>
      <c r="P197" s="2"/>
      <c r="Q197" s="2"/>
      <c r="R197" s="2"/>
      <c r="S197" s="2"/>
      <c r="T197" s="2"/>
      <c r="U197" s="2"/>
      <c r="V197" s="2"/>
      <c r="W197" s="2"/>
      <c r="X197" s="2"/>
      <c r="Y197" s="2"/>
      <c r="Z197" s="2"/>
      <c r="AM197" s="2"/>
      <c r="AN197" s="2"/>
      <c r="AP197" s="2"/>
      <c r="AQ197" s="2"/>
      <c r="AR197" s="2"/>
      <c r="AS197" s="2"/>
      <c r="AT197" s="2"/>
      <c r="AU197" s="2"/>
      <c r="AV197" s="2"/>
      <c r="AW197" s="2"/>
      <c r="AX197" s="2"/>
      <c r="AY197" s="2"/>
      <c r="AZ197" s="2"/>
      <c r="BM197" s="2"/>
      <c r="BN197" s="2"/>
      <c r="BP197" s="2"/>
      <c r="BQ197" s="2"/>
      <c r="BR197" s="2"/>
      <c r="BS197" s="2"/>
      <c r="BT197" s="2"/>
      <c r="BU197" s="2"/>
      <c r="BV197" s="2"/>
    </row>
    <row r="198" spans="13:74">
      <c r="M198" s="2"/>
      <c r="N198" s="2"/>
      <c r="O198" s="1"/>
      <c r="P198" s="2"/>
      <c r="Q198" s="2"/>
      <c r="R198" s="2"/>
      <c r="S198" s="2"/>
      <c r="T198" s="2"/>
      <c r="U198" s="2"/>
      <c r="V198" s="2"/>
      <c r="W198" s="2"/>
      <c r="X198" s="2"/>
      <c r="Y198" s="2"/>
      <c r="Z198" s="2"/>
      <c r="AM198" s="2"/>
      <c r="AN198" s="2"/>
      <c r="AO198" s="1"/>
      <c r="AP198" s="2"/>
      <c r="AQ198" s="2"/>
      <c r="AR198" s="2"/>
      <c r="AS198" s="2"/>
      <c r="AT198" s="2"/>
      <c r="AU198" s="2"/>
      <c r="AV198" s="2"/>
      <c r="AW198" s="2"/>
      <c r="AX198" s="2"/>
      <c r="AY198" s="2"/>
      <c r="AZ198" s="2"/>
      <c r="BM198" s="2"/>
      <c r="BN198" s="2"/>
      <c r="BO198" s="1"/>
      <c r="BP198" s="2"/>
      <c r="BQ198" s="2"/>
      <c r="BR198" s="2"/>
      <c r="BS198" s="2"/>
      <c r="BT198" s="2"/>
      <c r="BU198" s="2"/>
      <c r="BV198" s="2"/>
    </row>
    <row r="199" spans="13:74">
      <c r="M199" s="2"/>
      <c r="N199" s="2"/>
      <c r="O199" s="1"/>
      <c r="P199" s="2"/>
      <c r="Q199" s="2"/>
      <c r="R199" s="2"/>
      <c r="S199" s="2"/>
      <c r="T199" s="2"/>
      <c r="U199" s="2"/>
      <c r="V199" s="2"/>
      <c r="W199" s="2"/>
      <c r="X199" s="2"/>
      <c r="Y199" s="2"/>
      <c r="Z199" s="2"/>
      <c r="AM199" s="2"/>
      <c r="AN199" s="2"/>
      <c r="AO199" s="1"/>
      <c r="AP199" s="2"/>
      <c r="AQ199" s="2"/>
      <c r="AR199" s="2"/>
      <c r="AS199" s="2"/>
      <c r="AT199" s="2"/>
      <c r="AU199" s="2"/>
      <c r="AV199" s="2"/>
      <c r="AW199" s="2"/>
      <c r="AX199" s="2"/>
      <c r="AY199" s="2"/>
      <c r="AZ199" s="2"/>
      <c r="BM199" s="2"/>
      <c r="BN199" s="2"/>
      <c r="BO199" s="1"/>
      <c r="BP199" s="2"/>
      <c r="BQ199" s="2"/>
      <c r="BR199" s="2"/>
      <c r="BS199" s="2"/>
      <c r="BT199" s="2"/>
      <c r="BU199" s="2"/>
      <c r="BV199" s="2"/>
    </row>
    <row r="200" spans="13:74">
      <c r="M200" s="2"/>
      <c r="N200" s="2"/>
      <c r="O200" s="1"/>
      <c r="P200" s="2"/>
      <c r="Q200" s="2"/>
      <c r="R200" s="2"/>
      <c r="S200" s="2"/>
      <c r="T200" s="2"/>
      <c r="U200" s="2"/>
      <c r="V200" s="2"/>
      <c r="W200" s="2"/>
      <c r="X200" s="2"/>
      <c r="Y200" s="2"/>
      <c r="Z200" s="2"/>
      <c r="AM200" s="2"/>
      <c r="AN200" s="2"/>
      <c r="AO200" s="1"/>
      <c r="AP200" s="2"/>
      <c r="AQ200" s="2"/>
      <c r="AR200" s="2"/>
      <c r="AS200" s="2"/>
      <c r="AT200" s="2"/>
      <c r="AU200" s="2"/>
      <c r="AV200" s="2"/>
      <c r="AW200" s="2"/>
      <c r="AX200" s="2"/>
      <c r="AY200" s="2"/>
      <c r="AZ200" s="2"/>
      <c r="BM200" s="2"/>
      <c r="BN200" s="2"/>
      <c r="BO200" s="1"/>
      <c r="BP200" s="2"/>
      <c r="BQ200" s="2"/>
      <c r="BR200" s="2"/>
      <c r="BS200" s="2"/>
      <c r="BT200" s="2"/>
      <c r="BU200" s="2"/>
      <c r="BV200" s="2"/>
    </row>
    <row r="201" spans="13:74">
      <c r="M201" s="2"/>
      <c r="N201" s="2"/>
      <c r="O201" s="1"/>
      <c r="P201" s="2"/>
      <c r="Q201" s="2"/>
      <c r="R201" s="2"/>
      <c r="S201" s="2"/>
      <c r="T201" s="2"/>
      <c r="U201" s="2"/>
      <c r="V201" s="2"/>
      <c r="W201" s="2"/>
      <c r="X201" s="2"/>
      <c r="Y201" s="2"/>
      <c r="Z201" s="2"/>
      <c r="AM201" s="2"/>
      <c r="AN201" s="2"/>
      <c r="AO201" s="1"/>
      <c r="AP201" s="2"/>
      <c r="AQ201" s="2"/>
      <c r="AR201" s="2"/>
      <c r="AS201" s="2"/>
      <c r="AT201" s="2"/>
      <c r="AU201" s="2"/>
      <c r="AV201" s="2"/>
      <c r="AW201" s="2"/>
      <c r="AX201" s="2"/>
      <c r="AY201" s="2"/>
      <c r="AZ201" s="2"/>
      <c r="BM201" s="2"/>
      <c r="BN201" s="2"/>
      <c r="BO201" s="1"/>
      <c r="BP201" s="2"/>
      <c r="BQ201" s="2"/>
      <c r="BR201" s="2"/>
      <c r="BS201" s="2"/>
      <c r="BT201" s="2"/>
      <c r="BU201" s="2"/>
      <c r="BV201" s="2"/>
    </row>
    <row r="202" spans="13:74">
      <c r="M202" s="2"/>
      <c r="N202" s="2"/>
      <c r="O202" s="1"/>
      <c r="P202" s="2"/>
      <c r="Q202" s="2"/>
      <c r="R202" s="2"/>
      <c r="S202" s="2"/>
      <c r="T202" s="2"/>
      <c r="U202" s="2"/>
      <c r="V202" s="2"/>
      <c r="W202" s="2"/>
      <c r="X202" s="2"/>
      <c r="Y202" s="2"/>
      <c r="Z202" s="2"/>
      <c r="AM202" s="2"/>
      <c r="AN202" s="2"/>
      <c r="AO202" s="1"/>
      <c r="AP202" s="2"/>
      <c r="AQ202" s="2"/>
      <c r="AR202" s="2"/>
      <c r="AS202" s="2"/>
      <c r="AT202" s="2"/>
      <c r="AU202" s="2"/>
      <c r="AV202" s="2"/>
      <c r="AW202" s="2"/>
      <c r="AX202" s="2"/>
      <c r="AY202" s="2"/>
      <c r="AZ202" s="2"/>
      <c r="BM202" s="2"/>
      <c r="BN202" s="2"/>
      <c r="BO202" s="1"/>
      <c r="BP202" s="2"/>
      <c r="BQ202" s="2"/>
      <c r="BR202" s="2"/>
      <c r="BS202" s="2"/>
      <c r="BT202" s="2"/>
      <c r="BU202" s="2"/>
      <c r="BV202" s="2"/>
    </row>
    <row r="203" spans="13:74">
      <c r="P203" s="1"/>
      <c r="Q203" s="1"/>
      <c r="R203" s="1"/>
      <c r="S203" s="1"/>
      <c r="T203" s="1"/>
      <c r="U203" s="169">
        <f>IFERROR(+COUNTIF(U206:U300,"SI")/(COUNTIF(U206:U300,"SI")+COUNTIF(U206:U300,"Non")),0)</f>
        <v>1</v>
      </c>
      <c r="V203" s="169">
        <f>IFERROR(+COUNTIF(V206:V300,"SI")/(COUNTIF(V206:V300,"SI")+COUNTIF(V206:V300,"Non")),0)</f>
        <v>0</v>
      </c>
      <c r="AC203" s="177"/>
      <c r="AP203" s="1"/>
      <c r="AQ203" s="1"/>
      <c r="AR203" s="1"/>
      <c r="AS203" s="1"/>
      <c r="AT203" s="1"/>
      <c r="AU203" s="169">
        <f>IFERROR(+COUNTIF(AU206:AU300,"SI")/(COUNTIF(AU206:AU300,"SI")+COUNTIF(AU206:AU300,"Non")),0)</f>
        <v>0</v>
      </c>
      <c r="AV203" s="169">
        <f>IFERROR(+COUNTIF(AV206:AV300,"SI")/(COUNTIF(AV206:AV300,"SI")+COUNTIF(AV206:AV300,"Non")),0)</f>
        <v>0</v>
      </c>
      <c r="BP203" s="1"/>
      <c r="BQ203" s="1"/>
      <c r="BR203" s="1"/>
      <c r="BS203" s="1"/>
      <c r="BT203" s="1"/>
      <c r="BU203" s="169">
        <f>IFERROR(+COUNTIF(BU206:BU300,"SI")/(COUNTIF(BU206:BU300,"SI")+COUNTIF(BU206:BU300,"Non")),0)</f>
        <v>0</v>
      </c>
      <c r="BV203" s="169">
        <f>IFERROR(+COUNTIF(BV206:BV300,"SI")/(COUNTIF(BV206:BV300,"SI")+COUNTIF(BV206:BV300,"Non")),0)</f>
        <v>0</v>
      </c>
    </row>
    <row r="204" spans="13:74" ht="15" customHeight="1">
      <c r="M204" s="580" t="s">
        <v>149</v>
      </c>
      <c r="N204" s="580" t="s">
        <v>544</v>
      </c>
      <c r="O204" s="580"/>
      <c r="P204" s="580" t="s">
        <v>545</v>
      </c>
      <c r="Q204" s="578" t="s">
        <v>546</v>
      </c>
      <c r="R204" s="580" t="s">
        <v>547</v>
      </c>
      <c r="S204" s="577" t="s">
        <v>278</v>
      </c>
      <c r="T204" s="577" t="s">
        <v>279</v>
      </c>
      <c r="U204" s="577" t="s">
        <v>280</v>
      </c>
      <c r="V204" s="577" t="s">
        <v>281</v>
      </c>
      <c r="AM204" s="580" t="s">
        <v>149</v>
      </c>
      <c r="AN204" s="580" t="s">
        <v>544</v>
      </c>
      <c r="AO204" s="580"/>
      <c r="AP204" s="580" t="s">
        <v>545</v>
      </c>
      <c r="AQ204" s="578" t="s">
        <v>546</v>
      </c>
      <c r="AR204" s="580" t="s">
        <v>547</v>
      </c>
      <c r="AS204" s="577" t="s">
        <v>278</v>
      </c>
      <c r="AT204" s="577" t="s">
        <v>279</v>
      </c>
      <c r="AU204" s="577" t="s">
        <v>280</v>
      </c>
      <c r="AV204" s="577" t="s">
        <v>281</v>
      </c>
      <c r="BM204" s="578" t="s">
        <v>149</v>
      </c>
      <c r="BN204" s="596" t="s">
        <v>544</v>
      </c>
      <c r="BO204" s="597"/>
      <c r="BP204" s="578" t="s">
        <v>545</v>
      </c>
      <c r="BQ204" s="578" t="s">
        <v>546</v>
      </c>
      <c r="BR204" s="578" t="s">
        <v>547</v>
      </c>
      <c r="BS204" s="594" t="s">
        <v>278</v>
      </c>
      <c r="BT204" s="577" t="s">
        <v>279</v>
      </c>
      <c r="BU204" s="577" t="s">
        <v>280</v>
      </c>
      <c r="BV204" s="577" t="s">
        <v>281</v>
      </c>
    </row>
    <row r="205" spans="13:74">
      <c r="M205" s="580"/>
      <c r="N205" s="580"/>
      <c r="O205" s="580"/>
      <c r="P205" s="580"/>
      <c r="Q205" s="579"/>
      <c r="R205" s="580"/>
      <c r="S205" s="577"/>
      <c r="T205" s="577"/>
      <c r="U205" s="577"/>
      <c r="V205" s="577"/>
      <c r="AM205" s="580"/>
      <c r="AN205" s="580"/>
      <c r="AO205" s="580"/>
      <c r="AP205" s="580"/>
      <c r="AQ205" s="579"/>
      <c r="AR205" s="580"/>
      <c r="AS205" s="577"/>
      <c r="AT205" s="577"/>
      <c r="AU205" s="577"/>
      <c r="AV205" s="577"/>
      <c r="BM205" s="579"/>
      <c r="BN205" s="598"/>
      <c r="BO205" s="599"/>
      <c r="BP205" s="579"/>
      <c r="BQ205" s="579"/>
      <c r="BR205" s="579"/>
      <c r="BS205" s="595"/>
      <c r="BT205" s="577"/>
      <c r="BU205" s="577"/>
      <c r="BV205" s="577"/>
    </row>
    <row r="206" spans="13:74" ht="22.5" customHeight="1">
      <c r="M206" s="590" t="s">
        <v>638</v>
      </c>
      <c r="N206" s="493">
        <v>24742</v>
      </c>
      <c r="O206" s="493" t="s">
        <v>639</v>
      </c>
      <c r="P206" s="493" t="s">
        <v>550</v>
      </c>
      <c r="Q206" s="494">
        <v>1</v>
      </c>
      <c r="R206" s="494">
        <v>0.81481481481481499</v>
      </c>
      <c r="S206" s="494">
        <v>0.95</v>
      </c>
      <c r="T206" s="494">
        <v>0.9</v>
      </c>
      <c r="U206" s="525" t="str">
        <f>+IF(Q206=0,"----",IF(Q206&gt;=S206,"SI","NON"))</f>
        <v>SI</v>
      </c>
      <c r="V206" s="525" t="str">
        <f>+IF(R206=0,"----",IF(R206&gt;=T206,"SI","NON"))</f>
        <v>NON</v>
      </c>
      <c r="AM206" s="590" t="s">
        <v>638</v>
      </c>
      <c r="AN206" s="493">
        <v>24742</v>
      </c>
      <c r="AO206" s="493" t="s">
        <v>639</v>
      </c>
      <c r="AP206" s="493" t="s">
        <v>687</v>
      </c>
      <c r="AQ206" s="494"/>
      <c r="AR206" s="494"/>
      <c r="AS206" s="494"/>
      <c r="AT206" s="170"/>
      <c r="AU206" s="171" t="str">
        <f>+IF(AQ206=0,"----",IF(AQ206&gt;=AS206,"SI","NON"))</f>
        <v>----</v>
      </c>
      <c r="AV206" s="172" t="str">
        <f>+IF(AR206=0,"----",IF(AR206&gt;=AT206,"SI","NON"))</f>
        <v>----</v>
      </c>
      <c r="AY206" s="2"/>
      <c r="AZ206" s="2"/>
      <c r="BM206" s="591" t="s">
        <v>638</v>
      </c>
      <c r="BN206" s="493">
        <v>24742</v>
      </c>
      <c r="BO206" s="493" t="s">
        <v>639</v>
      </c>
      <c r="BP206" s="493"/>
      <c r="BQ206" s="493"/>
      <c r="BR206" s="494"/>
      <c r="BS206" s="494"/>
      <c r="BT206" s="170"/>
      <c r="BU206" s="171" t="str">
        <f>+IF(BQ206=0,"----",IF(BQ206&gt;=BS206,"SI","NON"))</f>
        <v>----</v>
      </c>
      <c r="BV206" s="172" t="str">
        <f>+IF(BR206=0,"----",IF(BR206&gt;=BT206,"SI","NON"))</f>
        <v>----</v>
      </c>
    </row>
    <row r="207" spans="13:74" ht="20.399999999999999">
      <c r="M207" s="590"/>
      <c r="N207" s="493">
        <v>24743</v>
      </c>
      <c r="O207" s="493" t="s">
        <v>640</v>
      </c>
      <c r="P207" s="493" t="s">
        <v>550</v>
      </c>
      <c r="Q207" s="494">
        <v>1</v>
      </c>
      <c r="R207" s="494">
        <v>0.85185185185185197</v>
      </c>
      <c r="S207" s="494">
        <v>0.95</v>
      </c>
      <c r="T207" s="494">
        <v>0.9</v>
      </c>
      <c r="U207" s="525" t="str">
        <f t="shared" ref="U207:V215" si="13">+IF(Q207=0,"----",IF(Q207&gt;=S207,"SI","NON"))</f>
        <v>SI</v>
      </c>
      <c r="V207" s="525" t="str">
        <f t="shared" si="13"/>
        <v>NON</v>
      </c>
      <c r="AM207" s="590"/>
      <c r="AN207" s="493">
        <v>24743</v>
      </c>
      <c r="AO207" s="493" t="s">
        <v>640</v>
      </c>
      <c r="AP207" s="493" t="s">
        <v>687</v>
      </c>
      <c r="AQ207" s="494"/>
      <c r="AR207" s="494"/>
      <c r="AS207" s="494"/>
      <c r="AT207" s="170"/>
      <c r="AU207" s="171" t="str">
        <f t="shared" ref="AU207:AU215" si="14">+IF(AQ207=0,"----",IF(AQ207&gt;=AS207,"SI","NON"))</f>
        <v>----</v>
      </c>
      <c r="AV207" s="172" t="str">
        <f t="shared" ref="AV207:AV215" si="15">+IF(AR207=0,"----",IF(AR207&gt;=AT207,"SI","NON"))</f>
        <v>----</v>
      </c>
      <c r="AY207" s="2"/>
      <c r="AZ207" s="2"/>
      <c r="BM207" s="592"/>
      <c r="BN207" s="493">
        <v>24743</v>
      </c>
      <c r="BO207" s="493" t="s">
        <v>640</v>
      </c>
      <c r="BP207" s="493"/>
      <c r="BQ207" s="493"/>
      <c r="BR207" s="494"/>
      <c r="BS207" s="494"/>
      <c r="BT207" s="170"/>
      <c r="BU207" s="171" t="str">
        <f t="shared" ref="BU207:BU215" si="16">+IF(BQ207=0,"----",IF(BQ207&gt;=BS207,"SI","NON"))</f>
        <v>----</v>
      </c>
      <c r="BV207" s="172" t="str">
        <f t="shared" ref="BV207:BV215" si="17">+IF(BR207=0,"----",IF(BR207&gt;=BT207,"SI","NON"))</f>
        <v>----</v>
      </c>
    </row>
    <row r="208" spans="13:74" ht="20.399999999999999">
      <c r="M208" s="590"/>
      <c r="N208" s="493">
        <v>24744</v>
      </c>
      <c r="O208" s="493" t="s">
        <v>641</v>
      </c>
      <c r="P208" s="493" t="s">
        <v>550</v>
      </c>
      <c r="Q208" s="494">
        <v>1</v>
      </c>
      <c r="R208" s="494">
        <v>0.85185185185185197</v>
      </c>
      <c r="S208" s="494">
        <v>0.95</v>
      </c>
      <c r="T208" s="494">
        <v>0.9</v>
      </c>
      <c r="U208" s="525" t="str">
        <f t="shared" si="13"/>
        <v>SI</v>
      </c>
      <c r="V208" s="525" t="str">
        <f t="shared" si="13"/>
        <v>NON</v>
      </c>
      <c r="AM208" s="590"/>
      <c r="AN208" s="493">
        <v>24744</v>
      </c>
      <c r="AO208" s="493" t="s">
        <v>641</v>
      </c>
      <c r="AP208" s="493" t="s">
        <v>687</v>
      </c>
      <c r="AQ208" s="494"/>
      <c r="AR208" s="494"/>
      <c r="AS208" s="494"/>
      <c r="AT208" s="170"/>
      <c r="AU208" s="171" t="str">
        <f t="shared" si="14"/>
        <v>----</v>
      </c>
      <c r="AV208" s="172" t="str">
        <f t="shared" si="15"/>
        <v>----</v>
      </c>
      <c r="AY208" s="2"/>
      <c r="AZ208" s="2"/>
      <c r="BM208" s="592"/>
      <c r="BN208" s="493">
        <v>24744</v>
      </c>
      <c r="BO208" s="493" t="s">
        <v>641</v>
      </c>
      <c r="BP208" s="493"/>
      <c r="BQ208" s="493"/>
      <c r="BR208" s="494"/>
      <c r="BS208" s="494"/>
      <c r="BT208" s="170"/>
      <c r="BU208" s="171" t="str">
        <f t="shared" si="16"/>
        <v>----</v>
      </c>
      <c r="BV208" s="172" t="str">
        <f t="shared" si="17"/>
        <v>----</v>
      </c>
    </row>
    <row r="209" spans="13:74" ht="30.6">
      <c r="M209" s="590"/>
      <c r="N209" s="493">
        <v>24745</v>
      </c>
      <c r="O209" s="493" t="s">
        <v>642</v>
      </c>
      <c r="P209" s="493" t="s">
        <v>550</v>
      </c>
      <c r="Q209" s="494">
        <v>1</v>
      </c>
      <c r="R209" s="494">
        <v>0.85185185185185197</v>
      </c>
      <c r="S209" s="494">
        <v>0.95</v>
      </c>
      <c r="T209" s="494">
        <v>0.9</v>
      </c>
      <c r="U209" s="525" t="str">
        <f t="shared" si="13"/>
        <v>SI</v>
      </c>
      <c r="V209" s="525" t="str">
        <f t="shared" si="13"/>
        <v>NON</v>
      </c>
      <c r="AM209" s="590"/>
      <c r="AN209" s="493">
        <v>24745</v>
      </c>
      <c r="AO209" s="493" t="s">
        <v>642</v>
      </c>
      <c r="AP209" s="493" t="s">
        <v>687</v>
      </c>
      <c r="AQ209" s="494"/>
      <c r="AR209" s="494"/>
      <c r="AS209" s="494"/>
      <c r="AT209" s="170"/>
      <c r="AU209" s="171" t="str">
        <f t="shared" si="14"/>
        <v>----</v>
      </c>
      <c r="AV209" s="172" t="str">
        <f t="shared" si="15"/>
        <v>----</v>
      </c>
      <c r="AY209" s="2"/>
      <c r="AZ209" s="2"/>
      <c r="BM209" s="592"/>
      <c r="BN209" s="493">
        <v>24745</v>
      </c>
      <c r="BO209" s="493" t="s">
        <v>642</v>
      </c>
      <c r="BP209" s="493"/>
      <c r="BQ209" s="493"/>
      <c r="BR209" s="494"/>
      <c r="BS209" s="494"/>
      <c r="BT209" s="170"/>
      <c r="BU209" s="171" t="str">
        <f t="shared" si="16"/>
        <v>----</v>
      </c>
      <c r="BV209" s="172" t="str">
        <f t="shared" si="17"/>
        <v>----</v>
      </c>
    </row>
    <row r="210" spans="13:74" ht="20.399999999999999">
      <c r="M210" s="590"/>
      <c r="N210" s="493">
        <v>24746</v>
      </c>
      <c r="O210" s="493" t="s">
        <v>643</v>
      </c>
      <c r="P210" s="493" t="s">
        <v>550</v>
      </c>
      <c r="Q210" s="494">
        <v>1</v>
      </c>
      <c r="R210" s="494">
        <v>0.85185185185185197</v>
      </c>
      <c r="S210" s="494">
        <v>0.95</v>
      </c>
      <c r="T210" s="494">
        <v>0.9</v>
      </c>
      <c r="U210" s="525" t="str">
        <f t="shared" si="13"/>
        <v>SI</v>
      </c>
      <c r="V210" s="525" t="str">
        <f t="shared" si="13"/>
        <v>NON</v>
      </c>
      <c r="AM210" s="590"/>
      <c r="AN210" s="493">
        <v>24746</v>
      </c>
      <c r="AO210" s="493" t="s">
        <v>643</v>
      </c>
      <c r="AP210" s="493" t="s">
        <v>687</v>
      </c>
      <c r="AQ210" s="494"/>
      <c r="AR210" s="494"/>
      <c r="AS210" s="494"/>
      <c r="AT210" s="170"/>
      <c r="AU210" s="171" t="str">
        <f t="shared" si="14"/>
        <v>----</v>
      </c>
      <c r="AV210" s="172" t="str">
        <f t="shared" si="15"/>
        <v>----</v>
      </c>
      <c r="AY210" s="2"/>
      <c r="AZ210" s="2"/>
      <c r="BM210" s="592"/>
      <c r="BN210" s="493">
        <v>24746</v>
      </c>
      <c r="BO210" s="493" t="s">
        <v>643</v>
      </c>
      <c r="BP210" s="493"/>
      <c r="BQ210" s="493"/>
      <c r="BR210" s="494"/>
      <c r="BS210" s="494"/>
      <c r="BT210" s="170"/>
      <c r="BU210" s="171" t="str">
        <f t="shared" si="16"/>
        <v>----</v>
      </c>
      <c r="BV210" s="172" t="str">
        <f t="shared" si="17"/>
        <v>----</v>
      </c>
    </row>
    <row r="211" spans="13:74">
      <c r="M211" s="590"/>
      <c r="N211" s="493">
        <v>24747</v>
      </c>
      <c r="O211" s="493" t="s">
        <v>644</v>
      </c>
      <c r="P211" s="493" t="s">
        <v>550</v>
      </c>
      <c r="Q211" s="494">
        <v>1</v>
      </c>
      <c r="R211" s="494">
        <v>0.85185185185185197</v>
      </c>
      <c r="S211" s="494">
        <v>0.95</v>
      </c>
      <c r="T211" s="494">
        <v>0.9</v>
      </c>
      <c r="U211" s="525" t="str">
        <f t="shared" si="13"/>
        <v>SI</v>
      </c>
      <c r="V211" s="525" t="str">
        <f t="shared" si="13"/>
        <v>NON</v>
      </c>
      <c r="AM211" s="590"/>
      <c r="AN211" s="493">
        <v>24747</v>
      </c>
      <c r="AO211" s="493" t="s">
        <v>644</v>
      </c>
      <c r="AP211" s="493" t="s">
        <v>687</v>
      </c>
      <c r="AQ211" s="494"/>
      <c r="AR211" s="494"/>
      <c r="AS211" s="494"/>
      <c r="AT211" s="170"/>
      <c r="AU211" s="171" t="str">
        <f t="shared" si="14"/>
        <v>----</v>
      </c>
      <c r="AV211" s="172" t="str">
        <f t="shared" si="15"/>
        <v>----</v>
      </c>
      <c r="AY211" s="2"/>
      <c r="AZ211" s="2"/>
      <c r="BM211" s="592"/>
      <c r="BN211" s="493">
        <v>24747</v>
      </c>
      <c r="BO211" s="493" t="s">
        <v>644</v>
      </c>
      <c r="BP211" s="493"/>
      <c r="BQ211" s="493"/>
      <c r="BR211" s="494"/>
      <c r="BS211" s="494"/>
      <c r="BT211" s="170"/>
      <c r="BU211" s="171" t="str">
        <f t="shared" si="16"/>
        <v>----</v>
      </c>
      <c r="BV211" s="172" t="str">
        <f t="shared" si="17"/>
        <v>----</v>
      </c>
    </row>
    <row r="212" spans="13:74">
      <c r="M212" s="590"/>
      <c r="N212" s="493">
        <v>24748</v>
      </c>
      <c r="O212" s="493" t="s">
        <v>645</v>
      </c>
      <c r="P212" s="493" t="s">
        <v>550</v>
      </c>
      <c r="Q212" s="494">
        <v>1</v>
      </c>
      <c r="R212" s="494">
        <v>0.85714285714285698</v>
      </c>
      <c r="S212" s="494">
        <v>0.95</v>
      </c>
      <c r="T212" s="494">
        <v>0.9</v>
      </c>
      <c r="U212" s="525" t="str">
        <f t="shared" si="13"/>
        <v>SI</v>
      </c>
      <c r="V212" s="525" t="str">
        <f t="shared" si="13"/>
        <v>NON</v>
      </c>
      <c r="AM212" s="590"/>
      <c r="AN212" s="493">
        <v>24748</v>
      </c>
      <c r="AO212" s="493" t="s">
        <v>645</v>
      </c>
      <c r="AP212" s="493" t="s">
        <v>687</v>
      </c>
      <c r="AQ212" s="494"/>
      <c r="AR212" s="494"/>
      <c r="AS212" s="494"/>
      <c r="AT212" s="170"/>
      <c r="AU212" s="171" t="str">
        <f t="shared" si="14"/>
        <v>----</v>
      </c>
      <c r="AV212" s="172" t="str">
        <f t="shared" si="15"/>
        <v>----</v>
      </c>
      <c r="AY212" s="2"/>
      <c r="AZ212" s="2"/>
      <c r="BM212" s="592"/>
      <c r="BN212" s="493">
        <v>24748</v>
      </c>
      <c r="BO212" s="493" t="s">
        <v>645</v>
      </c>
      <c r="BP212" s="493"/>
      <c r="BQ212" s="493"/>
      <c r="BR212" s="494"/>
      <c r="BS212" s="494"/>
      <c r="BT212" s="170"/>
      <c r="BU212" s="171" t="str">
        <f t="shared" si="16"/>
        <v>----</v>
      </c>
      <c r="BV212" s="172" t="str">
        <f t="shared" si="17"/>
        <v>----</v>
      </c>
    </row>
    <row r="213" spans="13:74" ht="30.6">
      <c r="M213" s="590"/>
      <c r="N213" s="493">
        <v>24749</v>
      </c>
      <c r="O213" s="493" t="s">
        <v>646</v>
      </c>
      <c r="P213" s="493" t="s">
        <v>550</v>
      </c>
      <c r="Q213" s="494">
        <v>1</v>
      </c>
      <c r="R213" s="494">
        <v>0.85714285714285698</v>
      </c>
      <c r="S213" s="494">
        <v>0.95</v>
      </c>
      <c r="T213" s="494">
        <v>0.9</v>
      </c>
      <c r="U213" s="525" t="str">
        <f t="shared" si="13"/>
        <v>SI</v>
      </c>
      <c r="V213" s="525" t="str">
        <f t="shared" si="13"/>
        <v>NON</v>
      </c>
      <c r="AM213" s="590"/>
      <c r="AN213" s="493">
        <v>24749</v>
      </c>
      <c r="AO213" s="493" t="s">
        <v>646</v>
      </c>
      <c r="AP213" s="493" t="s">
        <v>687</v>
      </c>
      <c r="AQ213" s="494"/>
      <c r="AR213" s="494"/>
      <c r="AS213" s="494"/>
      <c r="AT213" s="170"/>
      <c r="AU213" s="171" t="str">
        <f t="shared" si="14"/>
        <v>----</v>
      </c>
      <c r="AV213" s="172" t="str">
        <f t="shared" si="15"/>
        <v>----</v>
      </c>
      <c r="AY213" s="2"/>
      <c r="AZ213" s="2"/>
      <c r="BM213" s="592"/>
      <c r="BN213" s="493">
        <v>24749</v>
      </c>
      <c r="BO213" s="493" t="s">
        <v>646</v>
      </c>
      <c r="BP213" s="493"/>
      <c r="BQ213" s="493"/>
      <c r="BR213" s="494"/>
      <c r="BS213" s="494"/>
      <c r="BT213" s="170"/>
      <c r="BU213" s="171" t="str">
        <f t="shared" si="16"/>
        <v>----</v>
      </c>
      <c r="BV213" s="172" t="str">
        <f t="shared" si="17"/>
        <v>----</v>
      </c>
    </row>
    <row r="214" spans="13:74" ht="20.399999999999999">
      <c r="M214" s="590"/>
      <c r="N214" s="493">
        <v>24750</v>
      </c>
      <c r="O214" s="493" t="s">
        <v>647</v>
      </c>
      <c r="P214" s="493" t="s">
        <v>550</v>
      </c>
      <c r="Q214" s="494">
        <v>1</v>
      </c>
      <c r="R214" s="494">
        <v>0.85714285714285698</v>
      </c>
      <c r="S214" s="494">
        <v>0.95</v>
      </c>
      <c r="T214" s="494">
        <v>0.9</v>
      </c>
      <c r="U214" s="525" t="str">
        <f t="shared" si="13"/>
        <v>SI</v>
      </c>
      <c r="V214" s="525" t="str">
        <f t="shared" si="13"/>
        <v>NON</v>
      </c>
      <c r="AM214" s="590"/>
      <c r="AN214" s="493">
        <v>24750</v>
      </c>
      <c r="AO214" s="493" t="s">
        <v>647</v>
      </c>
      <c r="AP214" s="493" t="s">
        <v>687</v>
      </c>
      <c r="AQ214" s="494"/>
      <c r="AR214" s="494"/>
      <c r="AS214" s="494"/>
      <c r="AT214" s="170"/>
      <c r="AU214" s="171" t="str">
        <f t="shared" si="14"/>
        <v>----</v>
      </c>
      <c r="AV214" s="172" t="str">
        <f t="shared" si="15"/>
        <v>----</v>
      </c>
      <c r="AY214" s="2"/>
      <c r="AZ214" s="2"/>
      <c r="BM214" s="592"/>
      <c r="BN214" s="493">
        <v>24750</v>
      </c>
      <c r="BO214" s="493" t="s">
        <v>647</v>
      </c>
      <c r="BP214" s="493"/>
      <c r="BQ214" s="493"/>
      <c r="BR214" s="494"/>
      <c r="BS214" s="494"/>
      <c r="BT214" s="170"/>
      <c r="BU214" s="171" t="str">
        <f t="shared" si="16"/>
        <v>----</v>
      </c>
      <c r="BV214" s="172" t="str">
        <f t="shared" si="17"/>
        <v>----</v>
      </c>
    </row>
    <row r="215" spans="13:74">
      <c r="M215" s="590"/>
      <c r="N215" s="493">
        <v>28091</v>
      </c>
      <c r="O215" s="493" t="s">
        <v>648</v>
      </c>
      <c r="P215" s="493" t="s">
        <v>550</v>
      </c>
      <c r="Q215" s="494">
        <v>1</v>
      </c>
      <c r="R215" s="494">
        <v>0.72727272727272696</v>
      </c>
      <c r="S215" s="494">
        <v>0.95</v>
      </c>
      <c r="T215" s="494">
        <v>0.9</v>
      </c>
      <c r="U215" s="525" t="str">
        <f t="shared" si="13"/>
        <v>SI</v>
      </c>
      <c r="V215" s="525" t="str">
        <f t="shared" si="13"/>
        <v>NON</v>
      </c>
      <c r="AM215" s="591"/>
      <c r="AN215" s="495">
        <v>28091</v>
      </c>
      <c r="AO215" s="495" t="s">
        <v>648</v>
      </c>
      <c r="AP215" s="493" t="s">
        <v>687</v>
      </c>
      <c r="AQ215" s="496"/>
      <c r="AR215" s="496"/>
      <c r="AS215" s="496"/>
      <c r="AT215" s="497"/>
      <c r="AU215" s="498" t="str">
        <f t="shared" si="14"/>
        <v>----</v>
      </c>
      <c r="AV215" s="499" t="str">
        <f t="shared" si="15"/>
        <v>----</v>
      </c>
      <c r="AY215" s="2"/>
      <c r="AZ215" s="2"/>
      <c r="BM215" s="592"/>
      <c r="BN215" s="495">
        <v>28091</v>
      </c>
      <c r="BO215" s="495" t="s">
        <v>648</v>
      </c>
      <c r="BP215" s="495"/>
      <c r="BQ215" s="495"/>
      <c r="BR215" s="496"/>
      <c r="BS215" s="496"/>
      <c r="BT215" s="497"/>
      <c r="BU215" s="498" t="str">
        <f t="shared" si="16"/>
        <v>----</v>
      </c>
      <c r="BV215" s="499" t="str">
        <f t="shared" si="17"/>
        <v>----</v>
      </c>
    </row>
    <row r="216" spans="13:74">
      <c r="M216" s="500"/>
      <c r="N216" s="500"/>
      <c r="O216" s="500"/>
      <c r="P216" s="501"/>
      <c r="Q216" s="25"/>
      <c r="R216" s="25"/>
      <c r="S216" s="25"/>
      <c r="T216" s="25"/>
      <c r="U216" s="25"/>
      <c r="V216" s="25"/>
      <c r="AM216" s="500"/>
      <c r="AN216" s="500"/>
      <c r="AO216" s="500"/>
      <c r="AP216" s="501"/>
      <c r="AQ216" s="25"/>
      <c r="AR216" s="25"/>
      <c r="AS216" s="25"/>
      <c r="AT216" s="25"/>
      <c r="AU216" s="25"/>
      <c r="AV216" s="25"/>
      <c r="AY216" s="2"/>
      <c r="AZ216" s="2"/>
      <c r="BM216" s="500"/>
      <c r="BN216" s="500"/>
      <c r="BO216" s="500"/>
      <c r="BP216" s="501"/>
      <c r="BQ216" s="25"/>
      <c r="BR216" s="25"/>
      <c r="BS216" s="25"/>
      <c r="BT216" s="25"/>
      <c r="BU216" s="25"/>
      <c r="BV216" s="25"/>
    </row>
    <row r="217" spans="13:74">
      <c r="M217" s="500"/>
      <c r="N217" s="500"/>
      <c r="O217" s="500"/>
      <c r="P217" s="501"/>
      <c r="Q217" s="25"/>
      <c r="R217" s="25"/>
      <c r="S217" s="25"/>
      <c r="T217" s="25"/>
      <c r="U217" s="25"/>
      <c r="V217" s="25"/>
      <c r="AM217" s="500"/>
      <c r="AN217" s="500"/>
      <c r="AO217" s="500"/>
      <c r="AP217" s="501"/>
      <c r="AQ217" s="25"/>
      <c r="AR217" s="25"/>
      <c r="AS217" s="25"/>
      <c r="AT217" s="25"/>
      <c r="AU217" s="25"/>
      <c r="AV217" s="25"/>
      <c r="AY217" s="2"/>
      <c r="AZ217" s="2"/>
      <c r="BM217" s="500"/>
      <c r="BN217" s="500"/>
      <c r="BO217" s="500"/>
      <c r="BP217" s="501"/>
      <c r="BQ217" s="25"/>
      <c r="BR217" s="25"/>
      <c r="BS217" s="25"/>
      <c r="BT217" s="25"/>
      <c r="BU217" s="25"/>
      <c r="BV217" s="25"/>
    </row>
    <row r="218" spans="13:74">
      <c r="M218" s="500"/>
      <c r="N218" s="500"/>
      <c r="O218" s="500"/>
      <c r="P218" s="501"/>
      <c r="Q218" s="25"/>
      <c r="R218" s="25"/>
      <c r="S218" s="25"/>
      <c r="T218" s="25"/>
      <c r="U218" s="25"/>
      <c r="V218" s="25"/>
      <c r="AM218" s="500"/>
      <c r="AN218" s="500"/>
      <c r="AO218" s="500"/>
      <c r="AP218" s="501"/>
      <c r="AQ218" s="25"/>
      <c r="AR218" s="25"/>
      <c r="AS218" s="25"/>
      <c r="AT218" s="25"/>
      <c r="AU218" s="25"/>
      <c r="AV218" s="25"/>
      <c r="AY218" s="2"/>
      <c r="AZ218" s="2"/>
      <c r="BM218" s="500"/>
      <c r="BN218" s="500"/>
      <c r="BO218" s="500"/>
      <c r="BP218" s="501"/>
      <c r="BQ218" s="25"/>
      <c r="BR218" s="25"/>
      <c r="BS218" s="25"/>
      <c r="BT218" s="25"/>
      <c r="BU218" s="25"/>
      <c r="BV218" s="25"/>
    </row>
    <row r="219" spans="13:74">
      <c r="M219" s="500"/>
      <c r="N219" s="500"/>
      <c r="O219" s="500"/>
      <c r="P219" s="501"/>
      <c r="Q219" s="25"/>
      <c r="R219" s="25"/>
      <c r="S219" s="25"/>
      <c r="T219" s="25"/>
      <c r="U219" s="25"/>
      <c r="V219" s="25"/>
      <c r="AM219" s="500"/>
      <c r="AN219" s="500"/>
      <c r="AO219" s="500"/>
      <c r="AP219" s="501"/>
      <c r="AQ219" s="25"/>
      <c r="AR219" s="25"/>
      <c r="AS219" s="25"/>
      <c r="AT219" s="25"/>
      <c r="AU219" s="25"/>
      <c r="AV219" s="25"/>
      <c r="AY219" s="2"/>
      <c r="AZ219" s="2"/>
      <c r="BM219" s="500"/>
      <c r="BN219" s="500"/>
      <c r="BO219" s="500"/>
      <c r="BP219" s="501"/>
      <c r="BQ219" s="25"/>
      <c r="BR219" s="25"/>
      <c r="BS219" s="25"/>
      <c r="BT219" s="25"/>
      <c r="BU219" s="25"/>
      <c r="BV219" s="25"/>
    </row>
    <row r="220" spans="13:74">
      <c r="M220" s="500"/>
      <c r="N220" s="500"/>
      <c r="O220" s="500"/>
      <c r="P220" s="501"/>
      <c r="Q220" s="25"/>
      <c r="R220" s="25"/>
      <c r="S220" s="25"/>
      <c r="T220" s="25"/>
      <c r="U220" s="25"/>
      <c r="V220" s="25"/>
      <c r="AM220" s="500"/>
      <c r="AN220" s="500"/>
      <c r="AO220" s="500"/>
      <c r="AP220" s="501"/>
      <c r="AQ220" s="25"/>
      <c r="AR220" s="25"/>
      <c r="AS220" s="25"/>
      <c r="AT220" s="25"/>
      <c r="AU220" s="25"/>
      <c r="AV220" s="25"/>
      <c r="AY220" s="2"/>
      <c r="AZ220" s="2"/>
      <c r="BM220" s="500"/>
      <c r="BN220" s="500"/>
      <c r="BO220" s="500"/>
      <c r="BP220" s="501"/>
      <c r="BQ220" s="25"/>
      <c r="BR220" s="25"/>
      <c r="BS220" s="25"/>
      <c r="BT220" s="25"/>
      <c r="BU220" s="25"/>
      <c r="BV220" s="25"/>
    </row>
    <row r="221" spans="13:74">
      <c r="M221" s="500"/>
      <c r="N221" s="500"/>
      <c r="O221" s="500"/>
      <c r="P221" s="501"/>
      <c r="Q221" s="25"/>
      <c r="R221" s="25"/>
      <c r="S221" s="25"/>
      <c r="T221" s="25"/>
      <c r="U221" s="25"/>
      <c r="V221" s="25"/>
      <c r="AM221" s="500"/>
      <c r="AN221" s="500"/>
      <c r="AO221" s="500"/>
      <c r="AP221" s="501"/>
      <c r="AQ221" s="25"/>
      <c r="AR221" s="25"/>
      <c r="AS221" s="25"/>
      <c r="AT221" s="25"/>
      <c r="AU221" s="25"/>
      <c r="AV221" s="25"/>
      <c r="AY221" s="2"/>
      <c r="AZ221" s="2"/>
      <c r="BM221" s="500"/>
      <c r="BN221" s="500"/>
      <c r="BO221" s="500"/>
      <c r="BP221" s="501"/>
      <c r="BQ221" s="25"/>
      <c r="BR221" s="25"/>
      <c r="BS221" s="25"/>
      <c r="BT221" s="25"/>
      <c r="BU221" s="25"/>
      <c r="BV221" s="25"/>
    </row>
    <row r="222" spans="13:74">
      <c r="M222" s="500"/>
      <c r="N222" s="500"/>
      <c r="O222" s="500"/>
      <c r="P222" s="501"/>
      <c r="Q222" s="25"/>
      <c r="R222" s="25"/>
      <c r="S222" s="25"/>
      <c r="T222" s="25"/>
      <c r="U222" s="25"/>
      <c r="V222" s="25"/>
      <c r="AM222" s="500"/>
      <c r="AN222" s="500"/>
      <c r="AO222" s="500"/>
      <c r="AP222" s="501"/>
      <c r="AQ222" s="25"/>
      <c r="AR222" s="25"/>
      <c r="AS222" s="25"/>
      <c r="AT222" s="25"/>
      <c r="AU222" s="25"/>
      <c r="AV222" s="25"/>
      <c r="AY222" s="2"/>
      <c r="AZ222" s="2"/>
      <c r="BM222" s="500"/>
      <c r="BN222" s="500"/>
      <c r="BO222" s="500"/>
      <c r="BP222" s="501"/>
      <c r="BQ222" s="25"/>
      <c r="BR222" s="25"/>
      <c r="BS222" s="25"/>
      <c r="BT222" s="25"/>
      <c r="BU222" s="25"/>
      <c r="BV222" s="25"/>
    </row>
    <row r="223" spans="13:74">
      <c r="M223" s="500"/>
      <c r="N223" s="500"/>
      <c r="O223" s="500"/>
      <c r="P223" s="501"/>
      <c r="Q223" s="25"/>
      <c r="R223" s="25"/>
      <c r="S223" s="25"/>
      <c r="T223" s="25"/>
      <c r="U223" s="25"/>
      <c r="V223" s="25"/>
      <c r="AM223" s="500"/>
      <c r="AN223" s="500"/>
      <c r="AO223" s="500"/>
      <c r="AP223" s="501"/>
      <c r="AQ223" s="25"/>
      <c r="AR223" s="25"/>
      <c r="AS223" s="25"/>
      <c r="AT223" s="25"/>
      <c r="AU223" s="25"/>
      <c r="AV223" s="25"/>
      <c r="AY223" s="2"/>
      <c r="AZ223" s="2"/>
      <c r="BM223" s="500"/>
      <c r="BN223" s="500"/>
      <c r="BO223" s="500"/>
      <c r="BP223" s="501"/>
      <c r="BQ223" s="25"/>
      <c r="BR223" s="25"/>
      <c r="BS223" s="25"/>
      <c r="BT223" s="25"/>
      <c r="BU223" s="25"/>
      <c r="BV223" s="25"/>
    </row>
    <row r="224" spans="13:74">
      <c r="M224" s="500"/>
      <c r="N224" s="500"/>
      <c r="O224" s="500"/>
      <c r="P224" s="501"/>
      <c r="Q224" s="25"/>
      <c r="R224" s="25"/>
      <c r="S224" s="25"/>
      <c r="T224" s="25"/>
      <c r="U224" s="25"/>
      <c r="V224" s="25"/>
      <c r="AM224" s="500"/>
      <c r="AN224" s="500"/>
      <c r="AO224" s="500"/>
      <c r="AP224" s="501"/>
      <c r="AQ224" s="25"/>
      <c r="AR224" s="25"/>
      <c r="AS224" s="25"/>
      <c r="AT224" s="25"/>
      <c r="AU224" s="25"/>
      <c r="AV224" s="25"/>
      <c r="AY224" s="2"/>
      <c r="AZ224" s="2"/>
      <c r="BM224" s="500"/>
      <c r="BN224" s="500"/>
      <c r="BO224" s="500"/>
      <c r="BP224" s="501"/>
      <c r="BQ224" s="25"/>
      <c r="BR224" s="25"/>
      <c r="BS224" s="25"/>
      <c r="BT224" s="25"/>
      <c r="BU224" s="25"/>
      <c r="BV224" s="25"/>
    </row>
    <row r="225" spans="13:74">
      <c r="M225" s="500"/>
      <c r="N225" s="500"/>
      <c r="O225" s="500"/>
      <c r="P225" s="501"/>
      <c r="Q225" s="25"/>
      <c r="R225" s="25"/>
      <c r="S225" s="25"/>
      <c r="T225" s="25"/>
      <c r="U225" s="25"/>
      <c r="V225" s="25"/>
      <c r="AM225" s="500"/>
      <c r="AN225" s="500"/>
      <c r="AO225" s="500"/>
      <c r="AP225" s="501"/>
      <c r="AQ225" s="25"/>
      <c r="AR225" s="25"/>
      <c r="AS225" s="25"/>
      <c r="AT225" s="25"/>
      <c r="AU225" s="25"/>
      <c r="AV225" s="25"/>
      <c r="AY225" s="2"/>
      <c r="AZ225" s="2"/>
      <c r="BM225" s="500"/>
      <c r="BN225" s="500"/>
      <c r="BO225" s="500"/>
      <c r="BP225" s="501"/>
      <c r="BQ225" s="25"/>
      <c r="BR225" s="25"/>
      <c r="BS225" s="25"/>
      <c r="BT225" s="25"/>
      <c r="BU225" s="25"/>
      <c r="BV225" s="25"/>
    </row>
    <row r="226" spans="13:74">
      <c r="M226" s="500"/>
      <c r="N226" s="500"/>
      <c r="O226" s="500"/>
      <c r="P226" s="501"/>
      <c r="Q226" s="25"/>
      <c r="R226" s="25"/>
      <c r="S226" s="25"/>
      <c r="T226" s="25"/>
      <c r="U226" s="25"/>
      <c r="V226" s="25"/>
      <c r="AM226" s="500"/>
      <c r="AN226" s="500"/>
      <c r="AO226" s="500"/>
      <c r="AP226" s="501"/>
      <c r="AQ226" s="25"/>
      <c r="AR226" s="25"/>
      <c r="AS226" s="25"/>
      <c r="AT226" s="25"/>
      <c r="AU226" s="25"/>
      <c r="AV226" s="25"/>
      <c r="AY226" s="2"/>
      <c r="AZ226" s="2"/>
      <c r="BM226" s="500"/>
      <c r="BN226" s="500"/>
      <c r="BO226" s="500"/>
      <c r="BP226" s="501"/>
      <c r="BQ226" s="25"/>
      <c r="BR226" s="25"/>
      <c r="BS226" s="25"/>
      <c r="BT226" s="25"/>
      <c r="BU226" s="25"/>
      <c r="BV226" s="25"/>
    </row>
    <row r="227" spans="13:74">
      <c r="M227" s="500"/>
      <c r="N227" s="500"/>
      <c r="O227" s="500"/>
      <c r="P227" s="501"/>
      <c r="Q227" s="25"/>
      <c r="R227" s="25"/>
      <c r="S227" s="25"/>
      <c r="T227" s="25"/>
      <c r="U227" s="25"/>
      <c r="V227" s="25"/>
      <c r="AM227" s="500"/>
      <c r="AN227" s="500"/>
      <c r="AO227" s="500"/>
      <c r="AP227" s="501"/>
      <c r="AQ227" s="25"/>
      <c r="AR227" s="25"/>
      <c r="AS227" s="25"/>
      <c r="AT227" s="25"/>
      <c r="AU227" s="25"/>
      <c r="AV227" s="25"/>
      <c r="AY227" s="2"/>
      <c r="AZ227" s="2"/>
      <c r="BM227" s="500"/>
      <c r="BN227" s="500"/>
      <c r="BO227" s="500"/>
      <c r="BP227" s="501"/>
      <c r="BQ227" s="25"/>
      <c r="BR227" s="25"/>
      <c r="BS227" s="25"/>
      <c r="BT227" s="25"/>
      <c r="BU227" s="25"/>
      <c r="BV227" s="25"/>
    </row>
    <row r="228" spans="13:74">
      <c r="M228" s="500"/>
      <c r="N228" s="500"/>
      <c r="O228" s="500"/>
      <c r="P228" s="501"/>
      <c r="Q228" s="25"/>
      <c r="R228" s="25"/>
      <c r="S228" s="25"/>
      <c r="T228" s="25"/>
      <c r="U228" s="25"/>
      <c r="V228" s="25"/>
      <c r="AM228" s="500"/>
      <c r="AN228" s="500"/>
      <c r="AO228" s="500"/>
      <c r="AP228" s="501"/>
      <c r="AQ228" s="25"/>
      <c r="AR228" s="25"/>
      <c r="AS228" s="25"/>
      <c r="AT228" s="25"/>
      <c r="AU228" s="25"/>
      <c r="AV228" s="25"/>
      <c r="AY228" s="2"/>
      <c r="AZ228" s="2"/>
      <c r="BM228" s="500"/>
      <c r="BN228" s="500"/>
      <c r="BO228" s="500"/>
      <c r="BP228" s="501"/>
      <c r="BQ228" s="25"/>
      <c r="BR228" s="25"/>
      <c r="BS228" s="25"/>
      <c r="BT228" s="25"/>
      <c r="BU228" s="25"/>
      <c r="BV228" s="25"/>
    </row>
    <row r="229" spans="13:74">
      <c r="M229" s="500"/>
      <c r="N229" s="500"/>
      <c r="O229" s="500"/>
      <c r="P229" s="501"/>
      <c r="Q229" s="25"/>
      <c r="R229" s="25"/>
      <c r="S229" s="25"/>
      <c r="T229" s="25"/>
      <c r="U229" s="25"/>
      <c r="V229" s="25"/>
      <c r="AM229" s="500"/>
      <c r="AN229" s="500"/>
      <c r="AO229" s="500"/>
      <c r="AP229" s="501"/>
      <c r="AQ229" s="25"/>
      <c r="AR229" s="25"/>
      <c r="AS229" s="25"/>
      <c r="AT229" s="25"/>
      <c r="AU229" s="25"/>
      <c r="AV229" s="25"/>
      <c r="AY229" s="2"/>
      <c r="AZ229" s="2"/>
      <c r="BM229" s="500"/>
      <c r="BN229" s="500"/>
      <c r="BO229" s="500"/>
      <c r="BP229" s="501"/>
      <c r="BQ229" s="25"/>
      <c r="BR229" s="25"/>
      <c r="BS229" s="25"/>
      <c r="BT229" s="25"/>
      <c r="BU229" s="25"/>
      <c r="BV229" s="25"/>
    </row>
    <row r="230" spans="13:74">
      <c r="M230" s="500"/>
      <c r="N230" s="500"/>
      <c r="O230" s="500"/>
      <c r="P230" s="501"/>
      <c r="Q230" s="25"/>
      <c r="R230" s="25"/>
      <c r="S230" s="25"/>
      <c r="T230" s="25"/>
      <c r="U230" s="25"/>
      <c r="V230" s="25"/>
      <c r="AM230" s="500"/>
      <c r="AN230" s="500"/>
      <c r="AO230" s="500"/>
      <c r="AP230" s="501"/>
      <c r="AQ230" s="25"/>
      <c r="AR230" s="25"/>
      <c r="AS230" s="25"/>
      <c r="AT230" s="25"/>
      <c r="AU230" s="25"/>
      <c r="AV230" s="25"/>
      <c r="AY230" s="2"/>
      <c r="AZ230" s="2"/>
      <c r="BM230" s="500"/>
      <c r="BN230" s="500"/>
      <c r="BO230" s="500"/>
      <c r="BP230" s="501"/>
      <c r="BQ230" s="25"/>
      <c r="BR230" s="25"/>
      <c r="BS230" s="25"/>
      <c r="BT230" s="25"/>
      <c r="BU230" s="25"/>
      <c r="BV230" s="25"/>
    </row>
    <row r="231" spans="13:74">
      <c r="M231" s="500"/>
      <c r="N231" s="500"/>
      <c r="O231" s="500"/>
      <c r="P231" s="501"/>
      <c r="Q231" s="25"/>
      <c r="R231" s="25"/>
      <c r="S231" s="25"/>
      <c r="T231" s="25"/>
      <c r="U231" s="25"/>
      <c r="V231" s="25"/>
      <c r="AM231" s="500"/>
      <c r="AN231" s="500"/>
      <c r="AO231" s="500"/>
      <c r="AP231" s="501"/>
      <c r="AQ231" s="25"/>
      <c r="AR231" s="25"/>
      <c r="AS231" s="25"/>
      <c r="AT231" s="25"/>
      <c r="AU231" s="25"/>
      <c r="AV231" s="25"/>
      <c r="AY231" s="2"/>
      <c r="AZ231" s="2"/>
      <c r="BM231" s="500"/>
      <c r="BN231" s="500"/>
      <c r="BO231" s="500"/>
      <c r="BP231" s="501"/>
      <c r="BQ231" s="25"/>
      <c r="BR231" s="25"/>
      <c r="BS231" s="25"/>
      <c r="BT231" s="25"/>
      <c r="BU231" s="25"/>
      <c r="BV231" s="25"/>
    </row>
    <row r="232" spans="13:74">
      <c r="M232" s="500"/>
      <c r="N232" s="500"/>
      <c r="O232" s="500"/>
      <c r="P232" s="501"/>
      <c r="Q232" s="25"/>
      <c r="R232" s="25"/>
      <c r="S232" s="25"/>
      <c r="T232" s="25"/>
      <c r="U232" s="25"/>
      <c r="V232" s="25"/>
      <c r="AM232" s="500"/>
      <c r="AN232" s="500"/>
      <c r="AO232" s="500"/>
      <c r="AP232" s="501"/>
      <c r="AQ232" s="25"/>
      <c r="AR232" s="25"/>
      <c r="AS232" s="25"/>
      <c r="AT232" s="25"/>
      <c r="AU232" s="25"/>
      <c r="AV232" s="25"/>
      <c r="AY232" s="2"/>
      <c r="AZ232" s="2"/>
      <c r="BM232" s="500"/>
      <c r="BN232" s="500"/>
      <c r="BO232" s="500"/>
      <c r="BP232" s="501"/>
      <c r="BQ232" s="25"/>
      <c r="BR232" s="25"/>
      <c r="BS232" s="25"/>
      <c r="BT232" s="25"/>
      <c r="BU232" s="25"/>
      <c r="BV232" s="25"/>
    </row>
    <row r="233" spans="13:74">
      <c r="M233" s="500"/>
      <c r="N233" s="500"/>
      <c r="O233" s="500"/>
      <c r="P233" s="501"/>
      <c r="Q233" s="25"/>
      <c r="R233" s="25"/>
      <c r="S233" s="25"/>
      <c r="T233" s="25"/>
      <c r="U233" s="25"/>
      <c r="V233" s="25"/>
      <c r="AM233" s="500"/>
      <c r="AN233" s="500"/>
      <c r="AO233" s="500"/>
      <c r="AP233" s="501"/>
      <c r="AQ233" s="25"/>
      <c r="AR233" s="25"/>
      <c r="AS233" s="25"/>
      <c r="AT233" s="25"/>
      <c r="AU233" s="25"/>
      <c r="AV233" s="25"/>
      <c r="AY233" s="2"/>
      <c r="AZ233" s="2"/>
      <c r="BM233" s="500"/>
      <c r="BN233" s="500"/>
      <c r="BO233" s="500"/>
      <c r="BP233" s="501"/>
      <c r="BQ233" s="25"/>
      <c r="BR233" s="25"/>
      <c r="BS233" s="25"/>
      <c r="BT233" s="25"/>
      <c r="BU233" s="25"/>
      <c r="BV233" s="25"/>
    </row>
    <row r="234" spans="13:74">
      <c r="M234" s="500"/>
      <c r="N234" s="500"/>
      <c r="O234" s="500"/>
      <c r="P234" s="501"/>
      <c r="Q234" s="25"/>
      <c r="R234" s="25"/>
      <c r="S234" s="25"/>
      <c r="T234" s="25"/>
      <c r="U234" s="25"/>
      <c r="V234" s="25"/>
      <c r="AM234" s="500"/>
      <c r="AN234" s="500"/>
      <c r="AO234" s="500"/>
      <c r="AP234" s="501"/>
      <c r="AQ234" s="25"/>
      <c r="AR234" s="25"/>
      <c r="AS234" s="25"/>
      <c r="AT234" s="25"/>
      <c r="AU234" s="25"/>
      <c r="AV234" s="25"/>
      <c r="AY234" s="2"/>
      <c r="AZ234" s="2"/>
      <c r="BM234" s="500"/>
      <c r="BN234" s="500"/>
      <c r="BO234" s="500"/>
      <c r="BP234" s="501"/>
      <c r="BQ234" s="25"/>
      <c r="BR234" s="25"/>
      <c r="BS234" s="25"/>
      <c r="BT234" s="25"/>
      <c r="BU234" s="25"/>
      <c r="BV234" s="25"/>
    </row>
    <row r="235" spans="13:74">
      <c r="M235" s="500"/>
      <c r="N235" s="500"/>
      <c r="O235" s="500"/>
      <c r="P235" s="501"/>
      <c r="Q235" s="25"/>
      <c r="R235" s="25"/>
      <c r="S235" s="25"/>
      <c r="T235" s="25"/>
      <c r="U235" s="25"/>
      <c r="V235" s="25"/>
      <c r="AM235" s="500"/>
      <c r="AN235" s="500"/>
      <c r="AO235" s="500"/>
      <c r="AP235" s="501"/>
      <c r="AQ235" s="25"/>
      <c r="AR235" s="25"/>
      <c r="AS235" s="25"/>
      <c r="AT235" s="25"/>
      <c r="AU235" s="25"/>
      <c r="AV235" s="25"/>
      <c r="AY235" s="2"/>
      <c r="AZ235" s="2"/>
      <c r="BM235" s="500"/>
      <c r="BN235" s="500"/>
      <c r="BO235" s="500"/>
      <c r="BP235" s="501"/>
      <c r="BQ235" s="25"/>
      <c r="BR235" s="25"/>
      <c r="BS235" s="25"/>
      <c r="BT235" s="25"/>
      <c r="BU235" s="25"/>
      <c r="BV235" s="25"/>
    </row>
    <row r="236" spans="13:74">
      <c r="M236" s="500"/>
      <c r="N236" s="500"/>
      <c r="O236" s="500"/>
      <c r="P236" s="501"/>
      <c r="Q236" s="25"/>
      <c r="R236" s="25"/>
      <c r="S236" s="25"/>
      <c r="T236" s="25"/>
      <c r="U236" s="25"/>
      <c r="V236" s="25"/>
      <c r="AM236" s="500"/>
      <c r="AN236" s="500"/>
      <c r="AO236" s="500"/>
      <c r="AP236" s="501"/>
      <c r="AQ236" s="25"/>
      <c r="AR236" s="25"/>
      <c r="AS236" s="25"/>
      <c r="AT236" s="25"/>
      <c r="AU236" s="25"/>
      <c r="AV236" s="25"/>
      <c r="AY236" s="2"/>
      <c r="AZ236" s="2"/>
      <c r="BM236" s="500"/>
      <c r="BN236" s="500"/>
      <c r="BO236" s="500"/>
      <c r="BP236" s="501"/>
      <c r="BQ236" s="25"/>
      <c r="BR236" s="25"/>
      <c r="BS236" s="25"/>
      <c r="BT236" s="25"/>
      <c r="BU236" s="25"/>
      <c r="BV236" s="25"/>
    </row>
    <row r="237" spans="13:74">
      <c r="M237" s="500"/>
      <c r="N237" s="500"/>
      <c r="O237" s="500"/>
      <c r="P237" s="501"/>
      <c r="Q237" s="25"/>
      <c r="R237" s="25"/>
      <c r="S237" s="25"/>
      <c r="T237" s="25"/>
      <c r="U237" s="25"/>
      <c r="V237" s="25"/>
      <c r="AM237" s="500"/>
      <c r="AN237" s="500"/>
      <c r="AO237" s="500"/>
      <c r="AP237" s="501"/>
      <c r="AQ237" s="25"/>
      <c r="AR237" s="25"/>
      <c r="AS237" s="25"/>
      <c r="AT237" s="25"/>
      <c r="AU237" s="25"/>
      <c r="AV237" s="25"/>
      <c r="AY237" s="2"/>
      <c r="AZ237" s="2"/>
      <c r="BM237" s="500"/>
      <c r="BN237" s="500"/>
      <c r="BO237" s="500"/>
      <c r="BP237" s="501"/>
      <c r="BQ237" s="25"/>
      <c r="BR237" s="25"/>
      <c r="BS237" s="25"/>
      <c r="BT237" s="25"/>
      <c r="BU237" s="25"/>
      <c r="BV237" s="25"/>
    </row>
    <row r="238" spans="13:74">
      <c r="M238" s="500"/>
      <c r="N238" s="500"/>
      <c r="O238" s="500"/>
      <c r="P238" s="501"/>
      <c r="Q238" s="25"/>
      <c r="R238" s="25"/>
      <c r="S238" s="25"/>
      <c r="T238" s="25"/>
      <c r="U238" s="25"/>
      <c r="V238" s="25"/>
      <c r="AM238" s="500"/>
      <c r="AN238" s="500"/>
      <c r="AO238" s="500"/>
      <c r="AP238" s="501"/>
      <c r="AQ238" s="25"/>
      <c r="AR238" s="25"/>
      <c r="AS238" s="25"/>
      <c r="AT238" s="25"/>
      <c r="AU238" s="25"/>
      <c r="AV238" s="25"/>
      <c r="AY238" s="2"/>
      <c r="AZ238" s="2"/>
      <c r="BM238" s="500"/>
      <c r="BN238" s="500"/>
      <c r="BO238" s="500"/>
      <c r="BP238" s="501"/>
      <c r="BQ238" s="25"/>
      <c r="BR238" s="25"/>
      <c r="BS238" s="25"/>
      <c r="BT238" s="25"/>
      <c r="BU238" s="25"/>
      <c r="BV238" s="25"/>
    </row>
    <row r="239" spans="13:74">
      <c r="M239" s="500"/>
      <c r="N239" s="500"/>
      <c r="O239" s="500"/>
      <c r="P239" s="501"/>
      <c r="Q239" s="25"/>
      <c r="R239" s="25"/>
      <c r="S239" s="25"/>
      <c r="T239" s="25"/>
      <c r="U239" s="25"/>
      <c r="V239" s="25"/>
      <c r="AM239" s="500"/>
      <c r="AN239" s="500"/>
      <c r="AO239" s="500"/>
      <c r="AP239" s="501"/>
      <c r="AQ239" s="25"/>
      <c r="AR239" s="25"/>
      <c r="AS239" s="25"/>
      <c r="AT239" s="25"/>
      <c r="AU239" s="25"/>
      <c r="AV239" s="25"/>
      <c r="AY239" s="2"/>
      <c r="AZ239" s="2"/>
      <c r="BM239" s="500"/>
      <c r="BN239" s="500"/>
      <c r="BO239" s="500"/>
      <c r="BP239" s="501"/>
      <c r="BQ239" s="25"/>
      <c r="BR239" s="25"/>
      <c r="BS239" s="25"/>
      <c r="BT239" s="25"/>
      <c r="BU239" s="25"/>
      <c r="BV239" s="25"/>
    </row>
    <row r="240" spans="13:74">
      <c r="M240" s="500"/>
      <c r="N240" s="500"/>
      <c r="O240" s="500"/>
      <c r="P240" s="501"/>
      <c r="Q240" s="25"/>
      <c r="R240" s="25"/>
      <c r="S240" s="25"/>
      <c r="T240" s="25"/>
      <c r="U240" s="25"/>
      <c r="V240" s="25"/>
      <c r="AM240" s="500"/>
      <c r="AN240" s="500"/>
      <c r="AO240" s="500"/>
      <c r="AP240" s="501"/>
      <c r="AQ240" s="25"/>
      <c r="AR240" s="25"/>
      <c r="AS240" s="25"/>
      <c r="AT240" s="25"/>
      <c r="AU240" s="25"/>
      <c r="AV240" s="25"/>
      <c r="AY240" s="2"/>
      <c r="AZ240" s="2"/>
      <c r="BM240" s="500"/>
      <c r="BN240" s="500"/>
      <c r="BO240" s="500"/>
      <c r="BP240" s="501"/>
      <c r="BQ240" s="25"/>
      <c r="BR240" s="25"/>
      <c r="BS240" s="25"/>
      <c r="BT240" s="25"/>
      <c r="BU240" s="25"/>
      <c r="BV240" s="25"/>
    </row>
    <row r="241" spans="13:74">
      <c r="M241" s="500"/>
      <c r="N241" s="500"/>
      <c r="O241" s="500"/>
      <c r="P241" s="501"/>
      <c r="Q241" s="25"/>
      <c r="R241" s="25"/>
      <c r="S241" s="25"/>
      <c r="T241" s="25"/>
      <c r="U241" s="25"/>
      <c r="V241" s="25"/>
      <c r="AM241" s="500"/>
      <c r="AN241" s="500"/>
      <c r="AO241" s="500"/>
      <c r="AP241" s="501"/>
      <c r="AQ241" s="25"/>
      <c r="AR241" s="25"/>
      <c r="AS241" s="25"/>
      <c r="AT241" s="25"/>
      <c r="AU241" s="25"/>
      <c r="AV241" s="25"/>
      <c r="AY241" s="2"/>
      <c r="AZ241" s="2"/>
      <c r="BM241" s="500"/>
      <c r="BN241" s="500"/>
      <c r="BO241" s="500"/>
      <c r="BP241" s="501"/>
      <c r="BQ241" s="25"/>
      <c r="BR241" s="25"/>
      <c r="BS241" s="25"/>
      <c r="BT241" s="25"/>
      <c r="BU241" s="25"/>
      <c r="BV241" s="25"/>
    </row>
    <row r="242" spans="13:74">
      <c r="M242" s="500"/>
      <c r="N242" s="500"/>
      <c r="O242" s="500"/>
      <c r="P242" s="501"/>
      <c r="Q242" s="25"/>
      <c r="R242" s="25"/>
      <c r="S242" s="25"/>
      <c r="T242" s="25"/>
      <c r="U242" s="25"/>
      <c r="V242" s="25"/>
      <c r="AM242" s="500"/>
      <c r="AN242" s="500"/>
      <c r="AO242" s="500"/>
      <c r="AP242" s="501"/>
      <c r="AQ242" s="25"/>
      <c r="AR242" s="25"/>
      <c r="AS242" s="25"/>
      <c r="AT242" s="25"/>
      <c r="AU242" s="25"/>
      <c r="AV242" s="25"/>
      <c r="AY242" s="2"/>
      <c r="AZ242" s="2"/>
      <c r="BM242" s="500"/>
      <c r="BN242" s="500"/>
      <c r="BO242" s="500"/>
      <c r="BP242" s="501"/>
      <c r="BQ242" s="25"/>
      <c r="BR242" s="25"/>
      <c r="BS242" s="25"/>
      <c r="BT242" s="25"/>
      <c r="BU242" s="25"/>
      <c r="BV242" s="25"/>
    </row>
    <row r="243" spans="13:74">
      <c r="M243" s="500"/>
      <c r="N243" s="500"/>
      <c r="O243" s="500"/>
      <c r="P243" s="501"/>
      <c r="Q243" s="25"/>
      <c r="R243" s="25"/>
      <c r="S243" s="25"/>
      <c r="T243" s="25"/>
      <c r="U243" s="25"/>
      <c r="V243" s="25"/>
      <c r="AM243" s="500"/>
      <c r="AN243" s="500"/>
      <c r="AO243" s="500"/>
      <c r="AP243" s="501"/>
      <c r="AQ243" s="25"/>
      <c r="AR243" s="25"/>
      <c r="AS243" s="25"/>
      <c r="AT243" s="25"/>
      <c r="AU243" s="25"/>
      <c r="AV243" s="25"/>
      <c r="AY243" s="2"/>
      <c r="AZ243" s="2"/>
      <c r="BM243" s="500"/>
      <c r="BN243" s="500"/>
      <c r="BO243" s="500"/>
      <c r="BP243" s="501"/>
      <c r="BQ243" s="25"/>
      <c r="BR243" s="25"/>
      <c r="BS243" s="25"/>
      <c r="BT243" s="25"/>
      <c r="BU243" s="25"/>
      <c r="BV243" s="25"/>
    </row>
    <row r="244" spans="13:74">
      <c r="M244" s="500"/>
      <c r="N244" s="500"/>
      <c r="O244" s="500"/>
      <c r="P244" s="501"/>
      <c r="Q244" s="25"/>
      <c r="R244" s="25"/>
      <c r="S244" s="25"/>
      <c r="T244" s="25"/>
      <c r="U244" s="25"/>
      <c r="V244" s="25"/>
      <c r="AM244" s="500"/>
      <c r="AN244" s="500"/>
      <c r="AO244" s="500"/>
      <c r="AP244" s="501"/>
      <c r="AQ244" s="25"/>
      <c r="AR244" s="25"/>
      <c r="AS244" s="25"/>
      <c r="AT244" s="25"/>
      <c r="AU244" s="25"/>
      <c r="AV244" s="25"/>
      <c r="AY244" s="2"/>
      <c r="AZ244" s="2"/>
      <c r="BM244" s="500"/>
      <c r="BN244" s="500"/>
      <c r="BO244" s="500"/>
      <c r="BP244" s="501"/>
      <c r="BQ244" s="25"/>
      <c r="BR244" s="25"/>
      <c r="BS244" s="25"/>
      <c r="BT244" s="25"/>
      <c r="BU244" s="25"/>
      <c r="BV244" s="25"/>
    </row>
    <row r="245" spans="13:74">
      <c r="M245" s="500"/>
      <c r="N245" s="500"/>
      <c r="O245" s="500"/>
      <c r="P245" s="501"/>
      <c r="Q245" s="25"/>
      <c r="R245" s="25"/>
      <c r="S245" s="25"/>
      <c r="T245" s="25"/>
      <c r="U245" s="25"/>
      <c r="V245" s="25"/>
      <c r="AM245" s="500"/>
      <c r="AN245" s="500"/>
      <c r="AO245" s="500"/>
      <c r="AP245" s="501"/>
      <c r="AQ245" s="25"/>
      <c r="AR245" s="25"/>
      <c r="AS245" s="25"/>
      <c r="AT245" s="25"/>
      <c r="AU245" s="25"/>
      <c r="AV245" s="25"/>
      <c r="AY245" s="2"/>
      <c r="AZ245" s="2"/>
      <c r="BM245" s="500"/>
      <c r="BN245" s="500"/>
      <c r="BO245" s="500"/>
      <c r="BP245" s="501"/>
      <c r="BQ245" s="25"/>
      <c r="BR245" s="25"/>
      <c r="BS245" s="25"/>
      <c r="BT245" s="25"/>
      <c r="BU245" s="25"/>
      <c r="BV245" s="25"/>
    </row>
    <row r="246" spans="13:74">
      <c r="M246" s="2"/>
      <c r="N246" s="2"/>
      <c r="O246" s="1"/>
      <c r="P246" s="2"/>
      <c r="Q246" s="2"/>
      <c r="R246" s="2"/>
      <c r="S246" s="2"/>
      <c r="T246" s="2"/>
      <c r="U246" s="2"/>
      <c r="V246" s="2"/>
      <c r="W246" s="2"/>
      <c r="X246" s="2"/>
      <c r="Y246" s="2"/>
      <c r="Z246" s="2"/>
      <c r="AM246" s="2"/>
      <c r="AN246" s="2"/>
      <c r="AO246" s="1"/>
      <c r="AP246" s="2"/>
      <c r="AQ246" s="2"/>
      <c r="AR246" s="2"/>
      <c r="AS246" s="2"/>
      <c r="AT246" s="2"/>
      <c r="AU246" s="2"/>
      <c r="AV246" s="2"/>
      <c r="AW246" s="2"/>
      <c r="AX246" s="2"/>
      <c r="AY246" s="2"/>
      <c r="AZ246" s="2"/>
      <c r="BM246" s="2"/>
      <c r="BN246" s="2"/>
      <c r="BO246" s="1"/>
      <c r="BP246" s="2"/>
      <c r="BQ246" s="2"/>
      <c r="BR246" s="2"/>
      <c r="BS246" s="2"/>
      <c r="BT246" s="2"/>
      <c r="BU246" s="2"/>
      <c r="BV246" s="2"/>
    </row>
    <row r="247" spans="13:74">
      <c r="M247" s="2"/>
      <c r="N247" s="2"/>
      <c r="O247" s="1"/>
      <c r="P247" s="2"/>
      <c r="Q247" s="2"/>
      <c r="R247" s="2"/>
      <c r="S247" s="2"/>
      <c r="T247" s="2"/>
      <c r="U247" s="2"/>
      <c r="V247" s="2"/>
      <c r="W247" s="2"/>
      <c r="X247" s="2"/>
      <c r="Y247" s="2"/>
      <c r="Z247" s="2"/>
      <c r="AM247" s="2"/>
      <c r="AN247" s="2"/>
      <c r="AO247" s="1"/>
      <c r="AP247" s="2"/>
      <c r="AQ247" s="2"/>
      <c r="AR247" s="2"/>
      <c r="AS247" s="2"/>
      <c r="AT247" s="2"/>
      <c r="AU247" s="2"/>
      <c r="AV247" s="2"/>
      <c r="AW247" s="2"/>
      <c r="AX247" s="2"/>
      <c r="AY247" s="2"/>
      <c r="AZ247" s="2"/>
      <c r="BM247" s="2"/>
      <c r="BN247" s="2"/>
      <c r="BO247" s="1"/>
      <c r="BP247" s="2"/>
      <c r="BQ247" s="2"/>
      <c r="BR247" s="2"/>
      <c r="BS247" s="2"/>
      <c r="BT247" s="2"/>
      <c r="BU247" s="2"/>
      <c r="BV247" s="2"/>
    </row>
    <row r="248" spans="13:74" s="1" customFormat="1" ht="30" customHeight="1">
      <c r="M248" s="2"/>
      <c r="N248" s="2"/>
      <c r="P248" s="2"/>
      <c r="Q248" s="2"/>
      <c r="R248" s="2"/>
      <c r="S248" s="2"/>
      <c r="T248" s="2"/>
      <c r="U248" s="2"/>
      <c r="V248" s="2"/>
      <c r="W248" s="2"/>
      <c r="X248" s="2"/>
      <c r="Y248" s="2"/>
      <c r="Z248" s="2"/>
      <c r="AM248" s="2"/>
      <c r="AN248" s="2"/>
      <c r="AP248" s="2"/>
      <c r="AQ248" s="2"/>
      <c r="AR248" s="2"/>
      <c r="AS248" s="2"/>
      <c r="AT248" s="2"/>
      <c r="AU248" s="2"/>
      <c r="AV248" s="2"/>
      <c r="AW248" s="2"/>
      <c r="AX248" s="2"/>
      <c r="AY248" s="2"/>
      <c r="AZ248" s="2"/>
      <c r="BM248" s="2"/>
      <c r="BN248" s="2"/>
      <c r="BP248" s="2"/>
      <c r="BQ248" s="2"/>
      <c r="BR248" s="2"/>
      <c r="BS248" s="2"/>
      <c r="BT248" s="2"/>
      <c r="BU248" s="2"/>
      <c r="BV248" s="2"/>
    </row>
    <row r="249" spans="13:74" s="1" customFormat="1" ht="30" customHeight="1">
      <c r="M249" s="2"/>
      <c r="N249" s="2"/>
      <c r="P249" s="2"/>
      <c r="Q249" s="2"/>
      <c r="R249" s="2"/>
      <c r="S249" s="2"/>
      <c r="T249" s="2"/>
      <c r="U249" s="2"/>
      <c r="V249" s="2"/>
      <c r="W249" s="2"/>
      <c r="X249" s="2"/>
      <c r="Y249" s="2"/>
      <c r="Z249" s="2"/>
      <c r="AM249" s="2"/>
      <c r="AN249" s="2"/>
      <c r="AP249" s="2"/>
      <c r="AQ249" s="2"/>
      <c r="AR249" s="2"/>
      <c r="AS249" s="2"/>
      <c r="AT249" s="2"/>
      <c r="AU249" s="2"/>
      <c r="AV249" s="2"/>
      <c r="AW249" s="2"/>
      <c r="AX249" s="2"/>
      <c r="AY249" s="2"/>
      <c r="AZ249" s="2"/>
      <c r="BM249" s="2"/>
      <c r="BN249" s="2"/>
      <c r="BP249" s="2"/>
      <c r="BQ249" s="2"/>
      <c r="BR249" s="2"/>
      <c r="BS249" s="2"/>
      <c r="BT249" s="2"/>
      <c r="BU249" s="2"/>
      <c r="BV249" s="2"/>
    </row>
    <row r="250" spans="13:74" s="1" customFormat="1" ht="30" customHeight="1">
      <c r="M250" s="2"/>
      <c r="N250" s="2"/>
      <c r="P250" s="2"/>
      <c r="Q250" s="2"/>
      <c r="R250" s="2"/>
      <c r="S250" s="2"/>
      <c r="T250" s="2"/>
      <c r="U250" s="2"/>
      <c r="V250" s="2"/>
      <c r="W250" s="2"/>
      <c r="X250" s="2"/>
      <c r="Y250" s="2"/>
      <c r="Z250" s="2"/>
      <c r="AM250" s="2"/>
      <c r="AN250" s="2"/>
      <c r="AP250" s="2"/>
      <c r="AQ250" s="2"/>
      <c r="AR250" s="2"/>
      <c r="AS250" s="2"/>
      <c r="AT250" s="2"/>
      <c r="AU250" s="2"/>
      <c r="AV250" s="2"/>
      <c r="AW250" s="2"/>
      <c r="AX250" s="2"/>
      <c r="AY250" s="2"/>
      <c r="AZ250" s="2"/>
      <c r="BM250" s="2"/>
      <c r="BN250" s="2"/>
      <c r="BP250" s="2"/>
      <c r="BQ250" s="2"/>
      <c r="BR250" s="2"/>
      <c r="BS250" s="2"/>
      <c r="BT250" s="2"/>
      <c r="BU250" s="2"/>
      <c r="BV250" s="2"/>
    </row>
    <row r="251" spans="13:74" s="1" customFormat="1" ht="30" customHeight="1">
      <c r="M251" s="2"/>
      <c r="N251" s="2"/>
      <c r="P251" s="2"/>
      <c r="Q251" s="2"/>
      <c r="R251" s="2"/>
      <c r="S251" s="2"/>
      <c r="T251" s="2"/>
      <c r="U251" s="2"/>
      <c r="V251" s="2"/>
      <c r="W251" s="2"/>
      <c r="X251" s="2"/>
      <c r="Y251" s="2"/>
      <c r="Z251" s="2"/>
      <c r="AM251" s="2"/>
      <c r="AN251" s="2"/>
      <c r="AP251" s="2"/>
      <c r="AQ251" s="2"/>
      <c r="AR251" s="2"/>
      <c r="AS251" s="2"/>
      <c r="AT251" s="2"/>
      <c r="AU251" s="2"/>
      <c r="AV251" s="2"/>
      <c r="AW251" s="2"/>
      <c r="AX251" s="2"/>
      <c r="AY251" s="2"/>
      <c r="AZ251" s="2"/>
      <c r="BM251" s="2"/>
      <c r="BN251" s="2"/>
      <c r="BP251" s="2"/>
      <c r="BQ251" s="2"/>
      <c r="BR251" s="2"/>
      <c r="BS251" s="2"/>
      <c r="BT251" s="2"/>
      <c r="BU251" s="2"/>
      <c r="BV251" s="2"/>
    </row>
    <row r="252" spans="13:74" s="1" customFormat="1" ht="30" customHeight="1">
      <c r="M252" s="2"/>
      <c r="N252" s="2"/>
      <c r="P252" s="2"/>
      <c r="Q252" s="2"/>
      <c r="R252" s="2"/>
      <c r="S252" s="2"/>
      <c r="T252" s="2"/>
      <c r="U252" s="2"/>
      <c r="V252" s="2"/>
      <c r="W252" s="2"/>
      <c r="X252" s="2"/>
      <c r="Y252" s="2"/>
      <c r="Z252" s="2"/>
      <c r="AM252" s="2"/>
      <c r="AN252" s="2"/>
      <c r="AP252" s="2"/>
      <c r="AQ252" s="2"/>
      <c r="AR252" s="2"/>
      <c r="AS252" s="2"/>
      <c r="AT252" s="2"/>
      <c r="AU252" s="2"/>
      <c r="AV252" s="2"/>
      <c r="AW252" s="2"/>
      <c r="AX252" s="2"/>
      <c r="AY252" s="2"/>
      <c r="AZ252" s="2"/>
      <c r="BM252" s="2"/>
      <c r="BN252" s="2"/>
      <c r="BP252" s="2"/>
      <c r="BQ252" s="2"/>
      <c r="BR252" s="2"/>
      <c r="BS252" s="2"/>
      <c r="BT252" s="2"/>
      <c r="BU252" s="2"/>
      <c r="BV252" s="2"/>
    </row>
    <row r="253" spans="13:74" s="1" customFormat="1" ht="30" customHeight="1">
      <c r="M253" s="2"/>
      <c r="N253" s="2"/>
      <c r="P253" s="2"/>
      <c r="Q253" s="2"/>
      <c r="R253" s="2"/>
      <c r="S253" s="2"/>
      <c r="T253" s="2"/>
      <c r="U253" s="2"/>
      <c r="V253" s="2"/>
      <c r="W253" s="2"/>
      <c r="X253" s="2"/>
      <c r="Y253" s="2"/>
      <c r="Z253" s="2"/>
      <c r="AM253" s="2"/>
      <c r="AN253" s="2"/>
      <c r="AP253" s="2"/>
      <c r="AQ253" s="2"/>
      <c r="AR253" s="2"/>
      <c r="AS253" s="2"/>
      <c r="AT253" s="2"/>
      <c r="AU253" s="2"/>
      <c r="AV253" s="2"/>
      <c r="AW253" s="2"/>
      <c r="AX253" s="2"/>
      <c r="AY253" s="2"/>
      <c r="AZ253" s="2"/>
      <c r="BM253" s="2"/>
      <c r="BN253" s="2"/>
      <c r="BP253" s="2"/>
      <c r="BQ253" s="2"/>
      <c r="BR253" s="2"/>
      <c r="BS253" s="2"/>
      <c r="BT253" s="2"/>
      <c r="BU253" s="2"/>
      <c r="BV253" s="2"/>
    </row>
    <row r="254" spans="13:74" s="1" customFormat="1" ht="30" customHeight="1">
      <c r="M254" s="2"/>
      <c r="N254" s="2"/>
      <c r="P254" s="2"/>
      <c r="Q254" s="2"/>
      <c r="R254" s="2"/>
      <c r="S254" s="2"/>
      <c r="T254" s="2"/>
      <c r="U254" s="2"/>
      <c r="V254" s="2"/>
      <c r="W254" s="2"/>
      <c r="X254" s="2"/>
      <c r="Y254" s="2"/>
      <c r="Z254" s="2"/>
      <c r="AM254" s="2"/>
      <c r="AN254" s="2"/>
      <c r="AP254" s="2"/>
      <c r="AQ254" s="2"/>
      <c r="AR254" s="2"/>
      <c r="AS254" s="2"/>
      <c r="AT254" s="2"/>
      <c r="AU254" s="2"/>
      <c r="AV254" s="2"/>
      <c r="AW254" s="2"/>
      <c r="AX254" s="2"/>
      <c r="AY254" s="2"/>
      <c r="AZ254" s="2"/>
      <c r="BM254" s="2"/>
      <c r="BN254" s="2"/>
      <c r="BP254" s="2"/>
      <c r="BQ254" s="2"/>
      <c r="BR254" s="2"/>
      <c r="BS254" s="2"/>
      <c r="BT254" s="2"/>
      <c r="BU254" s="2"/>
      <c r="BV254" s="2"/>
    </row>
    <row r="255" spans="13:74" s="1" customFormat="1" ht="30" customHeight="1">
      <c r="M255" s="2"/>
      <c r="N255" s="2"/>
      <c r="P255" s="2"/>
      <c r="Q255" s="2"/>
      <c r="R255" s="2"/>
      <c r="S255" s="2"/>
      <c r="T255" s="2"/>
      <c r="U255" s="2"/>
      <c r="V255" s="2"/>
      <c r="W255" s="2"/>
      <c r="X255" s="2"/>
      <c r="Y255" s="2"/>
      <c r="Z255" s="2"/>
      <c r="AM255" s="2"/>
      <c r="AN255" s="2"/>
      <c r="AP255" s="2"/>
      <c r="AQ255" s="2"/>
      <c r="AR255" s="2"/>
      <c r="AS255" s="2"/>
      <c r="AT255" s="2"/>
      <c r="AU255" s="2"/>
      <c r="AV255" s="2"/>
      <c r="AW255" s="2"/>
      <c r="AX255" s="2"/>
      <c r="AY255" s="2"/>
      <c r="AZ255" s="2"/>
      <c r="BM255" s="2"/>
      <c r="BN255" s="2"/>
      <c r="BP255" s="2"/>
      <c r="BQ255" s="2"/>
      <c r="BR255" s="2"/>
      <c r="BS255" s="2"/>
      <c r="BT255" s="2"/>
      <c r="BU255" s="2"/>
      <c r="BV255" s="2"/>
    </row>
    <row r="256" spans="13:74" s="1" customFormat="1" ht="30" customHeight="1">
      <c r="M256" s="2"/>
      <c r="N256" s="2"/>
      <c r="P256" s="2"/>
      <c r="Q256" s="2"/>
      <c r="R256" s="2"/>
      <c r="S256" s="2"/>
      <c r="T256" s="2"/>
      <c r="U256" s="2"/>
      <c r="V256" s="2"/>
      <c r="W256" s="2"/>
      <c r="X256" s="2"/>
      <c r="Y256" s="2"/>
      <c r="Z256" s="2"/>
      <c r="AM256" s="2"/>
      <c r="AN256" s="2"/>
      <c r="AP256" s="2"/>
      <c r="AQ256" s="2"/>
      <c r="AR256" s="2"/>
      <c r="AS256" s="2"/>
      <c r="AT256" s="2"/>
      <c r="AU256" s="2"/>
      <c r="AV256" s="2"/>
      <c r="AW256" s="2"/>
      <c r="AX256" s="2"/>
      <c r="AY256" s="2"/>
      <c r="AZ256" s="2"/>
      <c r="BM256" s="2"/>
      <c r="BN256" s="2"/>
      <c r="BP256" s="2"/>
      <c r="BQ256" s="2"/>
      <c r="BR256" s="2"/>
      <c r="BS256" s="2"/>
      <c r="BT256" s="2"/>
      <c r="BU256" s="2"/>
      <c r="BV256" s="2"/>
    </row>
    <row r="257" spans="13:74" s="1" customFormat="1" ht="30" customHeight="1">
      <c r="M257" s="2"/>
      <c r="N257" s="2"/>
      <c r="P257" s="2"/>
      <c r="Q257" s="2"/>
      <c r="R257" s="2"/>
      <c r="S257" s="2"/>
      <c r="T257" s="2"/>
      <c r="U257" s="2"/>
      <c r="V257" s="2"/>
      <c r="W257" s="2"/>
      <c r="X257" s="2"/>
      <c r="Y257" s="2"/>
      <c r="Z257" s="2"/>
      <c r="AM257" s="2"/>
      <c r="AN257" s="2"/>
      <c r="AP257" s="2"/>
      <c r="AQ257" s="2"/>
      <c r="AR257" s="2"/>
      <c r="AS257" s="2"/>
      <c r="AT257" s="2"/>
      <c r="AU257" s="2"/>
      <c r="AV257" s="2"/>
      <c r="AW257" s="2"/>
      <c r="AX257" s="2"/>
      <c r="AY257" s="2"/>
      <c r="AZ257" s="2"/>
      <c r="BM257" s="2"/>
      <c r="BN257" s="2"/>
      <c r="BP257" s="2"/>
      <c r="BQ257" s="2"/>
      <c r="BR257" s="2"/>
      <c r="BS257" s="2"/>
      <c r="BT257" s="2"/>
      <c r="BU257" s="2"/>
      <c r="BV257" s="2"/>
    </row>
    <row r="258" spans="13:74" s="1" customFormat="1" ht="30" customHeight="1">
      <c r="M258" s="2"/>
      <c r="N258" s="2"/>
      <c r="P258" s="2"/>
      <c r="Q258" s="2"/>
      <c r="R258" s="2"/>
      <c r="S258" s="2"/>
      <c r="T258" s="2"/>
      <c r="U258" s="2"/>
      <c r="V258" s="2"/>
      <c r="W258" s="2"/>
      <c r="X258" s="2"/>
      <c r="Y258" s="2"/>
      <c r="Z258" s="2"/>
      <c r="AM258" s="2"/>
      <c r="AN258" s="2"/>
      <c r="AP258" s="2"/>
      <c r="AQ258" s="2"/>
      <c r="AR258" s="2"/>
      <c r="AS258" s="2"/>
      <c r="AT258" s="2"/>
      <c r="AU258" s="2"/>
      <c r="AV258" s="2"/>
      <c r="AW258" s="2"/>
      <c r="AX258" s="2"/>
      <c r="AY258" s="2"/>
      <c r="AZ258" s="2"/>
      <c r="BM258" s="2"/>
      <c r="BN258" s="2"/>
      <c r="BP258" s="2"/>
      <c r="BQ258" s="2"/>
      <c r="BR258" s="2"/>
      <c r="BS258" s="2"/>
      <c r="BT258" s="2"/>
      <c r="BU258" s="2"/>
      <c r="BV258" s="2"/>
    </row>
    <row r="259" spans="13:74" s="1" customFormat="1" ht="30" customHeight="1">
      <c r="M259" s="2"/>
      <c r="N259" s="2"/>
      <c r="P259" s="2"/>
      <c r="Q259" s="2"/>
      <c r="R259" s="2"/>
      <c r="S259" s="2"/>
      <c r="T259" s="2"/>
      <c r="U259" s="2"/>
      <c r="V259" s="2"/>
      <c r="W259" s="2"/>
      <c r="X259" s="2"/>
      <c r="Y259" s="2"/>
      <c r="Z259" s="2"/>
      <c r="AM259" s="2"/>
      <c r="AN259" s="2"/>
      <c r="AP259" s="2"/>
      <c r="AQ259" s="2"/>
      <c r="AR259" s="2"/>
      <c r="AS259" s="2"/>
      <c r="AT259" s="2"/>
      <c r="AU259" s="2"/>
      <c r="AV259" s="2"/>
      <c r="AW259" s="2"/>
      <c r="AX259" s="2"/>
      <c r="AY259" s="2"/>
      <c r="AZ259" s="2"/>
      <c r="BM259" s="2"/>
      <c r="BN259" s="2"/>
      <c r="BP259" s="2"/>
      <c r="BQ259" s="2"/>
      <c r="BR259" s="2"/>
      <c r="BS259" s="2"/>
      <c r="BT259" s="2"/>
      <c r="BU259" s="2"/>
      <c r="BV259" s="2"/>
    </row>
    <row r="260" spans="13:74" s="1" customFormat="1" ht="30" customHeight="1">
      <c r="M260" s="2"/>
      <c r="N260" s="2"/>
      <c r="P260" s="2"/>
      <c r="Q260" s="2"/>
      <c r="R260" s="2"/>
      <c r="S260" s="2"/>
      <c r="T260" s="2"/>
      <c r="U260" s="2"/>
      <c r="V260" s="2"/>
      <c r="W260" s="2"/>
      <c r="X260" s="2"/>
      <c r="Y260" s="2"/>
      <c r="Z260" s="2"/>
      <c r="AM260" s="2"/>
      <c r="AN260" s="2"/>
      <c r="AP260" s="2"/>
      <c r="AQ260" s="2"/>
      <c r="AR260" s="2"/>
      <c r="AS260" s="2"/>
      <c r="AT260" s="2"/>
      <c r="AU260" s="2"/>
      <c r="AV260" s="2"/>
      <c r="AW260" s="2"/>
      <c r="AX260" s="2"/>
      <c r="AY260" s="2"/>
      <c r="AZ260" s="2"/>
      <c r="BM260" s="2"/>
      <c r="BN260" s="2"/>
      <c r="BP260" s="2"/>
      <c r="BQ260" s="2"/>
      <c r="BR260" s="2"/>
      <c r="BS260" s="2"/>
      <c r="BT260" s="2"/>
      <c r="BU260" s="2"/>
      <c r="BV260" s="2"/>
    </row>
    <row r="261" spans="13:74" s="1" customFormat="1" ht="30" customHeight="1">
      <c r="M261" s="2"/>
      <c r="N261" s="2"/>
      <c r="P261" s="2"/>
      <c r="Q261" s="2"/>
      <c r="R261" s="2"/>
      <c r="S261" s="2"/>
      <c r="T261" s="2"/>
      <c r="U261" s="2"/>
      <c r="V261" s="2"/>
      <c r="W261" s="2"/>
      <c r="X261" s="2"/>
      <c r="Y261" s="2"/>
      <c r="Z261" s="2"/>
      <c r="AM261" s="2"/>
      <c r="AN261" s="2"/>
      <c r="AP261" s="2"/>
      <c r="AQ261" s="2"/>
      <c r="AR261" s="2"/>
      <c r="AS261" s="2"/>
      <c r="AT261" s="2"/>
      <c r="AU261" s="2"/>
      <c r="AV261" s="2"/>
      <c r="AW261" s="2"/>
      <c r="AX261" s="2"/>
      <c r="AY261" s="2"/>
      <c r="AZ261" s="2"/>
      <c r="BM261" s="2"/>
      <c r="BN261" s="2"/>
      <c r="BP261" s="2"/>
      <c r="BQ261" s="2"/>
      <c r="BR261" s="2"/>
      <c r="BS261" s="2"/>
      <c r="BT261" s="2"/>
      <c r="BU261" s="2"/>
      <c r="BV261" s="2"/>
    </row>
    <row r="262" spans="13:74" s="1" customFormat="1" ht="30" customHeight="1">
      <c r="M262" s="2"/>
      <c r="N262" s="2"/>
      <c r="P262" s="2"/>
      <c r="Q262" s="2"/>
      <c r="R262" s="2"/>
      <c r="S262" s="2"/>
      <c r="T262" s="2"/>
      <c r="U262" s="2"/>
      <c r="V262" s="2"/>
      <c r="W262" s="2"/>
      <c r="X262" s="2"/>
      <c r="Y262" s="2"/>
      <c r="Z262" s="2"/>
      <c r="AM262" s="2"/>
      <c r="AN262" s="2"/>
      <c r="AP262" s="2"/>
      <c r="AQ262" s="2"/>
      <c r="AR262" s="2"/>
      <c r="AS262" s="2"/>
      <c r="AT262" s="2"/>
      <c r="AU262" s="2"/>
      <c r="AV262" s="2"/>
      <c r="AW262" s="2"/>
      <c r="AX262" s="2"/>
      <c r="AY262" s="2"/>
      <c r="AZ262" s="2"/>
      <c r="BM262" s="2"/>
      <c r="BN262" s="2"/>
      <c r="BP262" s="2"/>
      <c r="BQ262" s="2"/>
      <c r="BR262" s="2"/>
      <c r="BS262" s="2"/>
      <c r="BT262" s="2"/>
      <c r="BU262" s="2"/>
      <c r="BV262" s="2"/>
    </row>
    <row r="263" spans="13:74" s="1" customFormat="1" ht="30" customHeight="1">
      <c r="M263" s="2"/>
      <c r="N263" s="2"/>
      <c r="P263" s="2"/>
      <c r="Q263" s="2"/>
      <c r="R263" s="2"/>
      <c r="S263" s="2"/>
      <c r="T263" s="2"/>
      <c r="U263" s="2"/>
      <c r="V263" s="2"/>
      <c r="W263" s="2"/>
      <c r="X263" s="2"/>
      <c r="Y263" s="2"/>
      <c r="Z263" s="2"/>
      <c r="AM263" s="2"/>
      <c r="AN263" s="2"/>
      <c r="AP263" s="2"/>
      <c r="AQ263" s="2"/>
      <c r="AR263" s="2"/>
      <c r="AS263" s="2"/>
      <c r="AT263" s="2"/>
      <c r="AU263" s="2"/>
      <c r="AV263" s="2"/>
      <c r="AW263" s="2"/>
      <c r="AX263" s="2"/>
      <c r="AY263" s="2"/>
      <c r="AZ263" s="2"/>
      <c r="BM263" s="2"/>
      <c r="BN263" s="2"/>
      <c r="BP263" s="2"/>
      <c r="BQ263" s="2"/>
      <c r="BR263" s="2"/>
      <c r="BS263" s="2"/>
      <c r="BT263" s="2"/>
      <c r="BU263" s="2"/>
      <c r="BV263" s="2"/>
    </row>
    <row r="264" spans="13:74" s="1" customFormat="1" ht="30" customHeight="1">
      <c r="M264" s="2"/>
      <c r="N264" s="2"/>
      <c r="P264" s="2"/>
      <c r="Q264" s="2"/>
      <c r="R264" s="2"/>
      <c r="S264" s="2"/>
      <c r="T264" s="2"/>
      <c r="U264" s="2"/>
      <c r="V264" s="2"/>
      <c r="W264" s="2"/>
      <c r="X264" s="2"/>
      <c r="Y264" s="2"/>
      <c r="Z264" s="2"/>
      <c r="AM264" s="2"/>
      <c r="AN264" s="2"/>
      <c r="AP264" s="2"/>
      <c r="AQ264" s="2"/>
      <c r="AR264" s="2"/>
      <c r="AS264" s="2"/>
      <c r="AT264" s="2"/>
      <c r="AU264" s="2"/>
      <c r="AV264" s="2"/>
      <c r="AW264" s="2"/>
      <c r="AX264" s="2"/>
      <c r="AY264" s="2"/>
      <c r="AZ264" s="2"/>
      <c r="BM264" s="2"/>
      <c r="BN264" s="2"/>
      <c r="BP264" s="2"/>
      <c r="BQ264" s="2"/>
      <c r="BR264" s="2"/>
      <c r="BS264" s="2"/>
      <c r="BT264" s="2"/>
      <c r="BU264" s="2"/>
      <c r="BV264" s="2"/>
    </row>
    <row r="265" spans="13:74" s="1" customFormat="1" ht="30" customHeight="1">
      <c r="M265" s="2"/>
      <c r="N265" s="2"/>
      <c r="P265" s="2"/>
      <c r="Q265" s="2"/>
      <c r="R265" s="2"/>
      <c r="S265" s="2"/>
      <c r="T265" s="2"/>
      <c r="U265" s="2"/>
      <c r="V265" s="2"/>
      <c r="W265" s="2"/>
      <c r="X265" s="2"/>
      <c r="Y265" s="2"/>
      <c r="Z265" s="2"/>
      <c r="AM265" s="2"/>
      <c r="AN265" s="2"/>
      <c r="AP265" s="2"/>
      <c r="AQ265" s="2"/>
      <c r="AR265" s="2"/>
      <c r="AS265" s="2"/>
      <c r="AT265" s="2"/>
      <c r="AU265" s="2"/>
      <c r="AV265" s="2"/>
      <c r="AW265" s="2"/>
      <c r="AX265" s="2"/>
      <c r="AY265" s="2"/>
      <c r="AZ265" s="2"/>
      <c r="BM265" s="2"/>
      <c r="BN265" s="2"/>
      <c r="BP265" s="2"/>
      <c r="BQ265" s="2"/>
      <c r="BR265" s="2"/>
      <c r="BS265" s="2"/>
      <c r="BT265" s="2"/>
      <c r="BU265" s="2"/>
      <c r="BV265" s="2"/>
    </row>
    <row r="266" spans="13:74" s="1" customFormat="1" ht="30" customHeight="1">
      <c r="M266" s="2"/>
      <c r="N266" s="2"/>
      <c r="P266" s="2"/>
      <c r="Q266" s="2"/>
      <c r="R266" s="2"/>
      <c r="S266" s="2"/>
      <c r="T266" s="2"/>
      <c r="U266" s="2"/>
      <c r="V266" s="2"/>
      <c r="W266" s="2"/>
      <c r="X266" s="2"/>
      <c r="Y266" s="2"/>
      <c r="Z266" s="2"/>
      <c r="AM266" s="2"/>
      <c r="AN266" s="2"/>
      <c r="AP266" s="2"/>
      <c r="AQ266" s="2"/>
      <c r="AR266" s="2"/>
      <c r="AS266" s="2"/>
      <c r="AT266" s="2"/>
      <c r="AU266" s="2"/>
      <c r="AV266" s="2"/>
      <c r="AW266" s="2"/>
      <c r="AX266" s="2"/>
      <c r="AY266" s="2"/>
      <c r="AZ266" s="2"/>
      <c r="BM266" s="2"/>
      <c r="BN266" s="2"/>
      <c r="BP266" s="2"/>
      <c r="BQ266" s="2"/>
      <c r="BR266" s="2"/>
      <c r="BS266" s="2"/>
      <c r="BT266" s="2"/>
      <c r="BU266" s="2"/>
      <c r="BV266" s="2"/>
    </row>
    <row r="267" spans="13:74" s="1" customFormat="1" ht="30" customHeight="1">
      <c r="M267" s="2"/>
      <c r="N267" s="2"/>
      <c r="P267" s="2"/>
      <c r="Q267" s="2"/>
      <c r="R267" s="2"/>
      <c r="S267" s="2"/>
      <c r="T267" s="2"/>
      <c r="U267" s="2"/>
      <c r="V267" s="2"/>
      <c r="W267" s="2"/>
      <c r="X267" s="2"/>
      <c r="Y267" s="2"/>
      <c r="Z267" s="2"/>
      <c r="AM267" s="2"/>
      <c r="AN267" s="2"/>
      <c r="AP267" s="2"/>
      <c r="AQ267" s="2"/>
      <c r="AR267" s="2"/>
      <c r="AS267" s="2"/>
      <c r="AT267" s="2"/>
      <c r="AU267" s="2"/>
      <c r="AV267" s="2"/>
      <c r="AW267" s="2"/>
      <c r="AX267" s="2"/>
      <c r="AY267" s="2"/>
      <c r="AZ267" s="2"/>
      <c r="BM267" s="2"/>
      <c r="BN267" s="2"/>
      <c r="BP267" s="2"/>
      <c r="BQ267" s="2"/>
      <c r="BR267" s="2"/>
      <c r="BS267" s="2"/>
      <c r="BT267" s="2"/>
      <c r="BU267" s="2"/>
      <c r="BV267" s="2"/>
    </row>
    <row r="268" spans="13:74" s="1" customFormat="1" ht="30" customHeight="1">
      <c r="M268" s="2"/>
      <c r="N268" s="2"/>
      <c r="P268" s="2"/>
      <c r="Q268" s="2"/>
      <c r="R268" s="2"/>
      <c r="S268" s="2"/>
      <c r="T268" s="2"/>
      <c r="U268" s="2"/>
      <c r="V268" s="2"/>
      <c r="W268" s="2"/>
      <c r="X268" s="2"/>
      <c r="Y268" s="2"/>
      <c r="Z268" s="2"/>
      <c r="AM268" s="2"/>
      <c r="AN268" s="2"/>
      <c r="AP268" s="2"/>
      <c r="AQ268" s="2"/>
      <c r="AR268" s="2"/>
      <c r="AS268" s="2"/>
      <c r="AT268" s="2"/>
      <c r="AU268" s="2"/>
      <c r="AV268" s="2"/>
      <c r="AW268" s="2"/>
      <c r="AX268" s="2"/>
      <c r="AY268" s="2"/>
      <c r="AZ268" s="2"/>
      <c r="BM268" s="2"/>
      <c r="BN268" s="2"/>
      <c r="BP268" s="2"/>
      <c r="BQ268" s="2"/>
      <c r="BR268" s="2"/>
      <c r="BS268" s="2"/>
      <c r="BT268" s="2"/>
      <c r="BU268" s="2"/>
      <c r="BV268" s="2"/>
    </row>
    <row r="269" spans="13:74" s="1" customFormat="1" ht="30" customHeight="1">
      <c r="M269" s="2"/>
      <c r="N269" s="2"/>
      <c r="P269" s="2"/>
      <c r="Q269" s="2"/>
      <c r="R269" s="2"/>
      <c r="S269" s="2"/>
      <c r="T269" s="2"/>
      <c r="U269" s="2"/>
      <c r="V269" s="2"/>
      <c r="W269" s="2"/>
      <c r="X269" s="2"/>
      <c r="Y269" s="2"/>
      <c r="Z269" s="2"/>
      <c r="AM269" s="2"/>
      <c r="AN269" s="2"/>
      <c r="AP269" s="2"/>
      <c r="AQ269" s="2"/>
      <c r="AR269" s="2"/>
      <c r="AS269" s="2"/>
      <c r="AT269" s="2"/>
      <c r="AU269" s="2"/>
      <c r="AV269" s="2"/>
      <c r="AW269" s="2"/>
      <c r="AX269" s="2"/>
      <c r="AY269" s="2"/>
      <c r="AZ269" s="2"/>
      <c r="BM269" s="2"/>
      <c r="BN269" s="2"/>
      <c r="BP269" s="2"/>
      <c r="BQ269" s="2"/>
      <c r="BR269" s="2"/>
      <c r="BS269" s="2"/>
      <c r="BT269" s="2"/>
      <c r="BU269" s="2"/>
      <c r="BV269" s="2"/>
    </row>
    <row r="270" spans="13:74" s="1" customFormat="1" ht="30" customHeight="1">
      <c r="M270" s="2"/>
      <c r="N270" s="2"/>
      <c r="P270" s="2"/>
      <c r="Q270" s="2"/>
      <c r="R270" s="2"/>
      <c r="S270" s="2"/>
      <c r="T270" s="2"/>
      <c r="U270" s="2"/>
      <c r="V270" s="2"/>
      <c r="W270" s="2"/>
      <c r="X270" s="2"/>
      <c r="Y270" s="2"/>
      <c r="Z270" s="2"/>
      <c r="AM270" s="2"/>
      <c r="AN270" s="2"/>
      <c r="AP270" s="2"/>
      <c r="AQ270" s="2"/>
      <c r="AR270" s="2"/>
      <c r="AS270" s="2"/>
      <c r="AT270" s="2"/>
      <c r="AU270" s="2"/>
      <c r="AV270" s="2"/>
      <c r="AW270" s="2"/>
      <c r="AX270" s="2"/>
      <c r="AY270" s="2"/>
      <c r="AZ270" s="2"/>
      <c r="BM270" s="2"/>
      <c r="BN270" s="2"/>
      <c r="BP270" s="2"/>
      <c r="BQ270" s="2"/>
      <c r="BR270" s="2"/>
      <c r="BS270" s="2"/>
      <c r="BT270" s="2"/>
      <c r="BU270" s="2"/>
      <c r="BV270" s="2"/>
    </row>
    <row r="271" spans="13:74" s="1" customFormat="1" ht="30" customHeight="1">
      <c r="M271" s="2"/>
      <c r="N271" s="2"/>
      <c r="P271" s="2"/>
      <c r="Q271" s="2"/>
      <c r="R271" s="2"/>
      <c r="S271" s="2"/>
      <c r="T271" s="2"/>
      <c r="U271" s="2"/>
      <c r="V271" s="2"/>
      <c r="W271" s="2"/>
      <c r="X271" s="2"/>
      <c r="Y271" s="2"/>
      <c r="Z271" s="2"/>
      <c r="AM271" s="2"/>
      <c r="AN271" s="2"/>
      <c r="AP271" s="2"/>
      <c r="AQ271" s="2"/>
      <c r="AR271" s="2"/>
      <c r="AS271" s="2"/>
      <c r="AT271" s="2"/>
      <c r="AU271" s="2"/>
      <c r="AV271" s="2"/>
      <c r="AW271" s="2"/>
      <c r="AX271" s="2"/>
      <c r="AY271" s="2"/>
      <c r="AZ271" s="2"/>
      <c r="BM271" s="2"/>
      <c r="BN271" s="2"/>
      <c r="BP271" s="2"/>
      <c r="BQ271" s="2"/>
      <c r="BR271" s="2"/>
      <c r="BS271" s="2"/>
      <c r="BT271" s="2"/>
      <c r="BU271" s="2"/>
      <c r="BV271" s="2"/>
    </row>
    <row r="272" spans="13:74" s="1" customFormat="1" ht="30" customHeight="1">
      <c r="M272" s="2"/>
      <c r="N272" s="2"/>
      <c r="P272" s="2"/>
      <c r="Q272" s="2"/>
      <c r="R272" s="2"/>
      <c r="S272" s="2"/>
      <c r="T272" s="2"/>
      <c r="U272" s="2"/>
      <c r="V272" s="2"/>
      <c r="W272" s="2"/>
      <c r="X272" s="2"/>
      <c r="Y272" s="2"/>
      <c r="Z272" s="2"/>
      <c r="AM272" s="2"/>
      <c r="AN272" s="2"/>
      <c r="AP272" s="2"/>
      <c r="AQ272" s="2"/>
      <c r="AR272" s="2"/>
      <c r="AS272" s="2"/>
      <c r="AT272" s="2"/>
      <c r="AU272" s="2"/>
      <c r="AV272" s="2"/>
      <c r="AW272" s="2"/>
      <c r="AX272" s="2"/>
      <c r="AY272" s="2"/>
      <c r="AZ272" s="2"/>
      <c r="BM272" s="2"/>
      <c r="BN272" s="2"/>
      <c r="BP272" s="2"/>
      <c r="BQ272" s="2"/>
      <c r="BR272" s="2"/>
      <c r="BS272" s="2"/>
      <c r="BT272" s="2"/>
      <c r="BU272" s="2"/>
      <c r="BV272" s="2"/>
    </row>
    <row r="273" spans="13:74" s="1" customFormat="1" ht="30" customHeight="1">
      <c r="M273" s="2"/>
      <c r="N273" s="2"/>
      <c r="P273" s="2"/>
      <c r="Q273" s="2"/>
      <c r="R273" s="2"/>
      <c r="S273" s="2"/>
      <c r="T273" s="2"/>
      <c r="U273" s="2"/>
      <c r="V273" s="2"/>
      <c r="W273" s="2"/>
      <c r="X273" s="2"/>
      <c r="Y273" s="2"/>
      <c r="Z273" s="2"/>
      <c r="AM273" s="2"/>
      <c r="AN273" s="2"/>
      <c r="AP273" s="2"/>
      <c r="AQ273" s="2"/>
      <c r="AR273" s="2"/>
      <c r="AS273" s="2"/>
      <c r="AT273" s="2"/>
      <c r="AU273" s="2"/>
      <c r="AV273" s="2"/>
      <c r="AW273" s="2"/>
      <c r="AX273" s="2"/>
      <c r="AY273" s="2"/>
      <c r="AZ273" s="2"/>
      <c r="BM273" s="2"/>
      <c r="BN273" s="2"/>
      <c r="BP273" s="2"/>
      <c r="BQ273" s="2"/>
      <c r="BR273" s="2"/>
      <c r="BS273" s="2"/>
      <c r="BT273" s="2"/>
      <c r="BU273" s="2"/>
      <c r="BV273" s="2"/>
    </row>
    <row r="274" spans="13:74" s="1" customFormat="1" ht="30" customHeight="1">
      <c r="M274" s="2"/>
      <c r="N274" s="2"/>
      <c r="P274" s="2"/>
      <c r="Q274" s="2"/>
      <c r="R274" s="2"/>
      <c r="S274" s="2"/>
      <c r="T274" s="2"/>
      <c r="U274" s="2"/>
      <c r="V274" s="2"/>
      <c r="W274" s="2"/>
      <c r="X274" s="2"/>
      <c r="Y274" s="2"/>
      <c r="Z274" s="2"/>
      <c r="AM274" s="2"/>
      <c r="AN274" s="2"/>
      <c r="AP274" s="2"/>
      <c r="AQ274" s="2"/>
      <c r="AR274" s="2"/>
      <c r="AS274" s="2"/>
      <c r="AT274" s="2"/>
      <c r="AU274" s="2"/>
      <c r="AV274" s="2"/>
      <c r="AW274" s="2"/>
      <c r="AX274" s="2"/>
      <c r="AY274" s="2"/>
      <c r="AZ274" s="2"/>
      <c r="BM274" s="2"/>
      <c r="BN274" s="2"/>
      <c r="BP274" s="2"/>
      <c r="BQ274" s="2"/>
      <c r="BR274" s="2"/>
      <c r="BS274" s="2"/>
      <c r="BT274" s="2"/>
      <c r="BU274" s="2"/>
      <c r="BV274" s="2"/>
    </row>
    <row r="275" spans="13:74" s="1" customFormat="1" ht="30" customHeight="1">
      <c r="M275" s="2"/>
      <c r="N275" s="2"/>
      <c r="P275" s="2"/>
      <c r="Q275" s="2"/>
      <c r="R275" s="2"/>
      <c r="S275" s="2"/>
      <c r="T275" s="2"/>
      <c r="U275" s="2"/>
      <c r="V275" s="2"/>
      <c r="W275" s="2"/>
      <c r="X275" s="2"/>
      <c r="Y275" s="2"/>
      <c r="Z275" s="2"/>
      <c r="AM275" s="2"/>
      <c r="AN275" s="2"/>
      <c r="AP275" s="2"/>
      <c r="AQ275" s="2"/>
      <c r="AR275" s="2"/>
      <c r="AS275" s="2"/>
      <c r="AT275" s="2"/>
      <c r="AU275" s="2"/>
      <c r="AV275" s="2"/>
      <c r="AW275" s="2"/>
      <c r="AX275" s="2"/>
      <c r="AY275" s="2"/>
      <c r="AZ275" s="2"/>
      <c r="BM275" s="2"/>
      <c r="BN275" s="2"/>
      <c r="BP275" s="2"/>
      <c r="BQ275" s="2"/>
      <c r="BR275" s="2"/>
      <c r="BS275" s="2"/>
      <c r="BT275" s="2"/>
      <c r="BU275" s="2"/>
      <c r="BV275" s="2"/>
    </row>
    <row r="276" spans="13:74" s="1" customFormat="1" ht="30" customHeight="1">
      <c r="M276" s="2"/>
      <c r="N276" s="2"/>
      <c r="P276" s="2"/>
      <c r="Q276" s="2"/>
      <c r="R276" s="2"/>
      <c r="S276" s="2"/>
      <c r="T276" s="2"/>
      <c r="U276" s="2"/>
      <c r="V276" s="2"/>
      <c r="W276" s="2"/>
      <c r="X276" s="2"/>
      <c r="Y276" s="2"/>
      <c r="Z276" s="2"/>
      <c r="AM276" s="2"/>
      <c r="AN276" s="2"/>
      <c r="AP276" s="2"/>
      <c r="AQ276" s="2"/>
      <c r="AR276" s="2"/>
      <c r="AS276" s="2"/>
      <c r="AT276" s="2"/>
      <c r="AU276" s="2"/>
      <c r="AV276" s="2"/>
      <c r="AW276" s="2"/>
      <c r="AX276" s="2"/>
      <c r="AY276" s="2"/>
      <c r="AZ276" s="2"/>
      <c r="BM276" s="2"/>
      <c r="BN276" s="2"/>
      <c r="BP276" s="2"/>
      <c r="BQ276" s="2"/>
      <c r="BR276" s="2"/>
      <c r="BS276" s="2"/>
      <c r="BT276" s="2"/>
      <c r="BU276" s="2"/>
      <c r="BV276" s="2"/>
    </row>
    <row r="277" spans="13:74" s="1" customFormat="1" ht="30" customHeight="1">
      <c r="M277" s="2"/>
      <c r="N277" s="2"/>
      <c r="P277" s="2"/>
      <c r="Q277" s="2"/>
      <c r="R277" s="2"/>
      <c r="S277" s="2"/>
      <c r="T277" s="2"/>
      <c r="U277" s="2"/>
      <c r="V277" s="2"/>
      <c r="W277" s="2"/>
      <c r="X277" s="2"/>
      <c r="Y277" s="2"/>
      <c r="Z277" s="2"/>
      <c r="AM277" s="2"/>
      <c r="AN277" s="2"/>
      <c r="AP277" s="2"/>
      <c r="AQ277" s="2"/>
      <c r="AR277" s="2"/>
      <c r="AS277" s="2"/>
      <c r="AT277" s="2"/>
      <c r="AU277" s="2"/>
      <c r="AV277" s="2"/>
      <c r="AW277" s="2"/>
      <c r="AX277" s="2"/>
      <c r="AY277" s="2"/>
      <c r="AZ277" s="2"/>
      <c r="BM277" s="2"/>
      <c r="BN277" s="2"/>
      <c r="BP277" s="2"/>
      <c r="BQ277" s="2"/>
      <c r="BR277" s="2"/>
      <c r="BS277" s="2"/>
      <c r="BT277" s="2"/>
      <c r="BU277" s="2"/>
      <c r="BV277" s="2"/>
    </row>
    <row r="278" spans="13:74" s="1" customFormat="1" ht="30" customHeight="1">
      <c r="M278" s="2"/>
      <c r="N278" s="2"/>
      <c r="P278" s="2"/>
      <c r="Q278" s="2"/>
      <c r="R278" s="2"/>
      <c r="S278" s="2"/>
      <c r="T278" s="2"/>
      <c r="U278" s="2"/>
      <c r="V278" s="2"/>
      <c r="W278" s="2"/>
      <c r="X278" s="2"/>
      <c r="Y278" s="2"/>
      <c r="Z278" s="2"/>
      <c r="AM278" s="2"/>
      <c r="AN278" s="2"/>
      <c r="AP278" s="2"/>
      <c r="AQ278" s="2"/>
      <c r="AR278" s="2"/>
      <c r="AS278" s="2"/>
      <c r="AT278" s="2"/>
      <c r="AU278" s="2"/>
      <c r="AV278" s="2"/>
      <c r="AW278" s="2"/>
      <c r="AX278" s="2"/>
      <c r="AY278" s="2"/>
      <c r="AZ278" s="2"/>
      <c r="BM278" s="2"/>
      <c r="BN278" s="2"/>
      <c r="BP278" s="2"/>
      <c r="BQ278" s="2"/>
      <c r="BR278" s="2"/>
      <c r="BS278" s="2"/>
      <c r="BT278" s="2"/>
      <c r="BU278" s="2"/>
      <c r="BV278" s="2"/>
    </row>
    <row r="279" spans="13:74" s="1" customFormat="1" ht="30" customHeight="1">
      <c r="M279" s="2"/>
      <c r="N279" s="2"/>
      <c r="P279" s="2"/>
      <c r="Q279" s="2"/>
      <c r="R279" s="2"/>
      <c r="S279" s="2"/>
      <c r="T279" s="2"/>
      <c r="U279" s="2"/>
      <c r="V279" s="2"/>
      <c r="W279" s="2"/>
      <c r="X279" s="2"/>
      <c r="Y279" s="2"/>
      <c r="Z279" s="2"/>
      <c r="AM279" s="2"/>
      <c r="AN279" s="2"/>
      <c r="AP279" s="2"/>
      <c r="AQ279" s="2"/>
      <c r="AR279" s="2"/>
      <c r="AS279" s="2"/>
      <c r="AT279" s="2"/>
      <c r="AU279" s="2"/>
      <c r="AV279" s="2"/>
      <c r="AW279" s="2"/>
      <c r="AX279" s="2"/>
      <c r="AY279" s="2"/>
      <c r="AZ279" s="2"/>
      <c r="BM279" s="2"/>
      <c r="BN279" s="2"/>
      <c r="BP279" s="2"/>
      <c r="BQ279" s="2"/>
      <c r="BR279" s="2"/>
      <c r="BS279" s="2"/>
      <c r="BT279" s="2"/>
      <c r="BU279" s="2"/>
      <c r="BV279" s="2"/>
    </row>
    <row r="280" spans="13:74" s="1" customFormat="1" ht="30" customHeight="1">
      <c r="M280" s="2"/>
      <c r="N280" s="2"/>
      <c r="P280" s="2"/>
      <c r="Q280" s="2"/>
      <c r="R280" s="2"/>
      <c r="S280" s="2"/>
      <c r="T280" s="2"/>
      <c r="U280" s="2"/>
      <c r="V280" s="2"/>
      <c r="W280" s="2"/>
      <c r="X280" s="2"/>
      <c r="Y280" s="2"/>
      <c r="Z280" s="2"/>
      <c r="AM280" s="2"/>
      <c r="AN280" s="2"/>
      <c r="AP280" s="2"/>
      <c r="AQ280" s="2"/>
      <c r="AR280" s="2"/>
      <c r="AS280" s="2"/>
      <c r="AT280" s="2"/>
      <c r="AU280" s="2"/>
      <c r="AV280" s="2"/>
      <c r="AW280" s="2"/>
      <c r="AX280" s="2"/>
      <c r="AY280" s="2"/>
      <c r="AZ280" s="2"/>
      <c r="BM280" s="2"/>
      <c r="BN280" s="2"/>
      <c r="BP280" s="2"/>
      <c r="BQ280" s="2"/>
      <c r="BR280" s="2"/>
      <c r="BS280" s="2"/>
      <c r="BT280" s="2"/>
      <c r="BU280" s="2"/>
      <c r="BV280" s="2"/>
    </row>
    <row r="281" spans="13:74" s="1" customFormat="1" ht="30" customHeight="1">
      <c r="M281" s="2"/>
      <c r="N281" s="2"/>
      <c r="P281" s="2"/>
      <c r="Q281" s="2"/>
      <c r="R281" s="2"/>
      <c r="S281" s="2"/>
      <c r="T281" s="2"/>
      <c r="U281" s="2"/>
      <c r="V281" s="2"/>
      <c r="W281" s="2"/>
      <c r="X281" s="2"/>
      <c r="Y281" s="2"/>
      <c r="Z281" s="2"/>
      <c r="AM281" s="2"/>
      <c r="AN281" s="2"/>
      <c r="AP281" s="2"/>
      <c r="AQ281" s="2"/>
      <c r="AR281" s="2"/>
      <c r="AS281" s="2"/>
      <c r="AT281" s="2"/>
      <c r="AU281" s="2"/>
      <c r="AV281" s="2"/>
      <c r="AW281" s="2"/>
      <c r="AX281" s="2"/>
      <c r="AY281" s="2"/>
      <c r="AZ281" s="2"/>
      <c r="BM281" s="2"/>
      <c r="BN281" s="2"/>
      <c r="BP281" s="2"/>
      <c r="BQ281" s="2"/>
      <c r="BR281" s="2"/>
      <c r="BS281" s="2"/>
      <c r="BT281" s="2"/>
      <c r="BU281" s="2"/>
      <c r="BV281" s="2"/>
    </row>
    <row r="282" spans="13:74" s="1" customFormat="1" ht="30" customHeight="1">
      <c r="M282" s="2"/>
      <c r="N282" s="2"/>
      <c r="P282" s="2"/>
      <c r="Q282" s="2"/>
      <c r="R282" s="2"/>
      <c r="S282" s="2"/>
      <c r="T282" s="2"/>
      <c r="U282" s="2"/>
      <c r="V282" s="2"/>
      <c r="W282" s="2"/>
      <c r="X282" s="2"/>
      <c r="Y282" s="2"/>
      <c r="Z282" s="2"/>
      <c r="AM282" s="2"/>
      <c r="AN282" s="2"/>
      <c r="AP282" s="2"/>
      <c r="AQ282" s="2"/>
      <c r="AR282" s="2"/>
      <c r="AS282" s="2"/>
      <c r="AT282" s="2"/>
      <c r="AU282" s="2"/>
      <c r="AV282" s="2"/>
      <c r="AW282" s="2"/>
      <c r="AX282" s="2"/>
      <c r="AY282" s="2"/>
      <c r="AZ282" s="2"/>
      <c r="BM282" s="2"/>
      <c r="BN282" s="2"/>
      <c r="BP282" s="2"/>
      <c r="BQ282" s="2"/>
      <c r="BR282" s="2"/>
      <c r="BS282" s="2"/>
      <c r="BT282" s="2"/>
      <c r="BU282" s="2"/>
      <c r="BV282" s="2"/>
    </row>
    <row r="283" spans="13:74" s="1" customFormat="1" ht="30" customHeight="1">
      <c r="M283" s="2"/>
      <c r="N283" s="2"/>
      <c r="P283" s="2"/>
      <c r="Q283" s="2"/>
      <c r="R283" s="2"/>
      <c r="S283" s="2"/>
      <c r="T283" s="2"/>
      <c r="U283" s="2"/>
      <c r="V283" s="2"/>
      <c r="W283" s="2"/>
      <c r="X283" s="2"/>
      <c r="Y283" s="2"/>
      <c r="Z283" s="2"/>
      <c r="AM283" s="2"/>
      <c r="AN283" s="2"/>
      <c r="AP283" s="2"/>
      <c r="AQ283" s="2"/>
      <c r="AR283" s="2"/>
      <c r="AS283" s="2"/>
      <c r="AT283" s="2"/>
      <c r="AU283" s="2"/>
      <c r="AV283" s="2"/>
      <c r="AW283" s="2"/>
      <c r="AX283" s="2"/>
      <c r="AY283" s="2"/>
      <c r="AZ283" s="2"/>
      <c r="BM283" s="2"/>
      <c r="BN283" s="2"/>
      <c r="BP283" s="2"/>
      <c r="BQ283" s="2"/>
      <c r="BR283" s="2"/>
      <c r="BS283" s="2"/>
      <c r="BT283" s="2"/>
      <c r="BU283" s="2"/>
      <c r="BV283" s="2"/>
    </row>
    <row r="284" spans="13:74" s="1" customFormat="1" ht="30" customHeight="1">
      <c r="M284" s="2"/>
      <c r="N284" s="2"/>
      <c r="P284" s="2"/>
      <c r="Q284" s="2"/>
      <c r="R284" s="2"/>
      <c r="S284" s="2"/>
      <c r="T284" s="2"/>
      <c r="U284" s="2"/>
      <c r="V284" s="2"/>
      <c r="W284" s="2"/>
      <c r="X284" s="2"/>
      <c r="Y284" s="2"/>
      <c r="Z284" s="2"/>
      <c r="AM284" s="2"/>
      <c r="AN284" s="2"/>
      <c r="AP284" s="2"/>
      <c r="AQ284" s="2"/>
      <c r="AR284" s="2"/>
      <c r="AS284" s="2"/>
      <c r="AT284" s="2"/>
      <c r="AU284" s="2"/>
      <c r="AV284" s="2"/>
      <c r="AW284" s="2"/>
      <c r="AX284" s="2"/>
      <c r="AY284" s="2"/>
      <c r="AZ284" s="2"/>
      <c r="BM284" s="2"/>
      <c r="BN284" s="2"/>
      <c r="BP284" s="2"/>
      <c r="BQ284" s="2"/>
      <c r="BR284" s="2"/>
      <c r="BS284" s="2"/>
      <c r="BT284" s="2"/>
      <c r="BU284" s="2"/>
      <c r="BV284" s="2"/>
    </row>
    <row r="285" spans="13:74" s="1" customFormat="1" ht="30" customHeight="1">
      <c r="M285" s="2"/>
      <c r="N285" s="2"/>
      <c r="P285" s="2"/>
      <c r="Q285" s="2"/>
      <c r="R285" s="2"/>
      <c r="S285" s="2"/>
      <c r="T285" s="2"/>
      <c r="U285" s="2"/>
      <c r="V285" s="2"/>
      <c r="W285" s="2"/>
      <c r="X285" s="2"/>
      <c r="Y285" s="2"/>
      <c r="Z285" s="2"/>
      <c r="AM285" s="2"/>
      <c r="AN285" s="2"/>
      <c r="AP285" s="2"/>
      <c r="AQ285" s="2"/>
      <c r="AR285" s="2"/>
      <c r="AS285" s="2"/>
      <c r="AT285" s="2"/>
      <c r="AU285" s="2"/>
      <c r="AV285" s="2"/>
      <c r="AW285" s="2"/>
      <c r="AX285" s="2"/>
      <c r="AY285" s="2"/>
      <c r="AZ285" s="2"/>
      <c r="BM285" s="2"/>
      <c r="BN285" s="2"/>
      <c r="BP285" s="2"/>
      <c r="BQ285" s="2"/>
      <c r="BR285" s="2"/>
      <c r="BS285" s="2"/>
      <c r="BT285" s="2"/>
      <c r="BU285" s="2"/>
      <c r="BV285" s="2"/>
    </row>
    <row r="286" spans="13:74" s="1" customFormat="1" ht="30" customHeight="1">
      <c r="M286" s="2"/>
      <c r="N286" s="2"/>
      <c r="P286" s="2"/>
      <c r="Q286" s="2"/>
      <c r="R286" s="2"/>
      <c r="S286" s="2"/>
      <c r="T286" s="2"/>
      <c r="U286" s="2"/>
      <c r="V286" s="2"/>
      <c r="W286" s="2"/>
      <c r="X286" s="2"/>
      <c r="Y286" s="2"/>
      <c r="Z286" s="2"/>
      <c r="AM286" s="2"/>
      <c r="AN286" s="2"/>
      <c r="AP286" s="2"/>
      <c r="AQ286" s="2"/>
      <c r="AR286" s="2"/>
      <c r="AS286" s="2"/>
      <c r="AT286" s="2"/>
      <c r="AU286" s="2"/>
      <c r="AV286" s="2"/>
      <c r="AW286" s="2"/>
      <c r="AX286" s="2"/>
      <c r="AY286" s="2"/>
      <c r="AZ286" s="2"/>
      <c r="BM286" s="2"/>
      <c r="BN286" s="2"/>
      <c r="BP286" s="2"/>
      <c r="BQ286" s="2"/>
      <c r="BR286" s="2"/>
      <c r="BS286" s="2"/>
      <c r="BT286" s="2"/>
      <c r="BU286" s="2"/>
      <c r="BV286" s="2"/>
    </row>
    <row r="287" spans="13:74" s="1" customFormat="1" ht="30" customHeight="1">
      <c r="M287" s="2"/>
      <c r="N287" s="2"/>
      <c r="P287" s="2"/>
      <c r="Q287" s="2"/>
      <c r="R287" s="2"/>
      <c r="S287" s="2"/>
      <c r="T287" s="2"/>
      <c r="U287" s="2"/>
      <c r="V287" s="2"/>
      <c r="W287" s="2"/>
      <c r="X287" s="2"/>
      <c r="Y287" s="2"/>
      <c r="Z287" s="2"/>
      <c r="AM287" s="2"/>
      <c r="AN287" s="2"/>
      <c r="AP287" s="2"/>
      <c r="AQ287" s="2"/>
      <c r="AR287" s="2"/>
      <c r="AS287" s="2"/>
      <c r="AT287" s="2"/>
      <c r="AU287" s="2"/>
      <c r="AV287" s="2"/>
      <c r="AW287" s="2"/>
      <c r="AX287" s="2"/>
      <c r="AY287" s="2"/>
      <c r="AZ287" s="2"/>
      <c r="BM287" s="2"/>
      <c r="BN287" s="2"/>
      <c r="BP287" s="2"/>
      <c r="BQ287" s="2"/>
      <c r="BR287" s="2"/>
      <c r="BS287" s="2"/>
      <c r="BT287" s="2"/>
      <c r="BU287" s="2"/>
      <c r="BV287" s="2"/>
    </row>
    <row r="288" spans="13:74" s="1" customFormat="1" ht="30" customHeight="1">
      <c r="M288" s="2"/>
      <c r="N288" s="2"/>
      <c r="P288" s="2"/>
      <c r="Q288" s="2"/>
      <c r="R288" s="2"/>
      <c r="S288" s="2"/>
      <c r="T288" s="2"/>
      <c r="U288" s="2"/>
      <c r="V288" s="2"/>
      <c r="W288" s="2"/>
      <c r="X288" s="2"/>
      <c r="Y288" s="2"/>
      <c r="Z288" s="2"/>
      <c r="AM288" s="2"/>
      <c r="AN288" s="2"/>
      <c r="AP288" s="2"/>
      <c r="AQ288" s="2"/>
      <c r="AR288" s="2"/>
      <c r="AS288" s="2"/>
      <c r="AT288" s="2"/>
      <c r="AU288" s="2"/>
      <c r="AV288" s="2"/>
      <c r="AW288" s="2"/>
      <c r="AX288" s="2"/>
      <c r="AY288" s="2"/>
      <c r="AZ288" s="2"/>
      <c r="BM288" s="2"/>
      <c r="BN288" s="2"/>
      <c r="BP288" s="2"/>
      <c r="BQ288" s="2"/>
      <c r="BR288" s="2"/>
      <c r="BS288" s="2"/>
      <c r="BT288" s="2"/>
      <c r="BU288" s="2"/>
      <c r="BV288" s="2"/>
    </row>
    <row r="289" spans="13:74" s="1" customFormat="1" ht="30" customHeight="1">
      <c r="M289" s="2"/>
      <c r="N289" s="2"/>
      <c r="P289" s="2"/>
      <c r="Q289" s="2"/>
      <c r="R289" s="2"/>
      <c r="S289" s="2"/>
      <c r="T289" s="2"/>
      <c r="U289" s="2"/>
      <c r="V289" s="2"/>
      <c r="W289" s="2"/>
      <c r="X289" s="2"/>
      <c r="Y289" s="2"/>
      <c r="Z289" s="2"/>
      <c r="AM289" s="2"/>
      <c r="AN289" s="2"/>
      <c r="AP289" s="2"/>
      <c r="AQ289" s="2"/>
      <c r="AR289" s="2"/>
      <c r="AS289" s="2"/>
      <c r="AT289" s="2"/>
      <c r="AU289" s="2"/>
      <c r="AV289" s="2"/>
      <c r="AW289" s="2"/>
      <c r="AX289" s="2"/>
      <c r="AY289" s="2"/>
      <c r="AZ289" s="2"/>
      <c r="BM289" s="2"/>
      <c r="BN289" s="2"/>
      <c r="BP289" s="2"/>
      <c r="BQ289" s="2"/>
      <c r="BR289" s="2"/>
      <c r="BS289" s="2"/>
      <c r="BT289" s="2"/>
      <c r="BU289" s="2"/>
      <c r="BV289" s="2"/>
    </row>
    <row r="290" spans="13:74" s="1" customFormat="1" ht="30" customHeight="1">
      <c r="M290" s="2"/>
      <c r="N290" s="2"/>
      <c r="P290" s="2"/>
      <c r="Q290" s="2"/>
      <c r="R290" s="2"/>
      <c r="S290" s="2"/>
      <c r="T290" s="2"/>
      <c r="U290" s="2"/>
      <c r="V290" s="2"/>
      <c r="W290" s="2"/>
      <c r="X290" s="2"/>
      <c r="Y290" s="2"/>
      <c r="Z290" s="2"/>
      <c r="AM290" s="2"/>
      <c r="AN290" s="2"/>
      <c r="AP290" s="2"/>
      <c r="AQ290" s="2"/>
      <c r="AR290" s="2"/>
      <c r="AS290" s="2"/>
      <c r="AT290" s="2"/>
      <c r="AU290" s="2"/>
      <c r="AV290" s="2"/>
      <c r="AW290" s="2"/>
      <c r="AX290" s="2"/>
      <c r="AY290" s="2"/>
      <c r="AZ290" s="2"/>
      <c r="BM290" s="2"/>
      <c r="BN290" s="2"/>
      <c r="BP290" s="2"/>
      <c r="BQ290" s="2"/>
      <c r="BR290" s="2"/>
      <c r="BS290" s="2"/>
      <c r="BT290" s="2"/>
      <c r="BU290" s="2"/>
      <c r="BV290" s="2"/>
    </row>
    <row r="291" spans="13:74" s="1" customFormat="1" ht="30" customHeight="1">
      <c r="M291" s="2"/>
      <c r="N291" s="2"/>
      <c r="P291" s="2"/>
      <c r="Q291" s="2"/>
      <c r="R291" s="2"/>
      <c r="S291" s="2"/>
      <c r="T291" s="2"/>
      <c r="U291" s="2"/>
      <c r="V291" s="2"/>
      <c r="W291" s="2"/>
      <c r="X291" s="2"/>
      <c r="Y291" s="2"/>
      <c r="Z291" s="2"/>
      <c r="AM291" s="2"/>
      <c r="AN291" s="2"/>
      <c r="AP291" s="2"/>
      <c r="AQ291" s="2"/>
      <c r="AR291" s="2"/>
      <c r="AS291" s="2"/>
      <c r="AT291" s="2"/>
      <c r="AU291" s="2"/>
      <c r="AV291" s="2"/>
      <c r="AW291" s="2"/>
      <c r="AX291" s="2"/>
      <c r="AY291" s="2"/>
      <c r="AZ291" s="2"/>
      <c r="BM291" s="2"/>
      <c r="BN291" s="2"/>
      <c r="BP291" s="2"/>
      <c r="BQ291" s="2"/>
      <c r="BR291" s="2"/>
      <c r="BS291" s="2"/>
      <c r="BT291" s="2"/>
      <c r="BU291" s="2"/>
      <c r="BV291" s="2"/>
    </row>
    <row r="292" spans="13:74" s="1" customFormat="1" ht="30" customHeight="1">
      <c r="M292" s="2"/>
      <c r="N292" s="2"/>
      <c r="P292" s="2"/>
      <c r="Q292" s="2"/>
      <c r="R292" s="2"/>
      <c r="S292" s="2"/>
      <c r="T292" s="2"/>
      <c r="U292" s="2"/>
      <c r="V292" s="2"/>
      <c r="W292" s="2"/>
      <c r="X292" s="2"/>
      <c r="Y292" s="2"/>
      <c r="Z292" s="2"/>
      <c r="AM292" s="2"/>
      <c r="AN292" s="2"/>
      <c r="AP292" s="2"/>
      <c r="AQ292" s="2"/>
      <c r="AR292" s="2"/>
      <c r="AS292" s="2"/>
      <c r="AT292" s="2"/>
      <c r="AU292" s="2"/>
      <c r="AV292" s="2"/>
      <c r="AW292" s="2"/>
      <c r="AX292" s="2"/>
      <c r="AY292" s="2"/>
      <c r="AZ292" s="2"/>
      <c r="BM292" s="2"/>
      <c r="BN292" s="2"/>
      <c r="BP292" s="2"/>
      <c r="BQ292" s="2"/>
      <c r="BR292" s="2"/>
      <c r="BS292" s="2"/>
      <c r="BT292" s="2"/>
      <c r="BU292" s="2"/>
      <c r="BV292" s="2"/>
    </row>
    <row r="293" spans="13:74" s="1" customFormat="1" ht="30" customHeight="1">
      <c r="M293" s="2"/>
      <c r="N293" s="2"/>
      <c r="P293" s="2"/>
      <c r="Q293" s="2"/>
      <c r="R293" s="2"/>
      <c r="S293" s="2"/>
      <c r="T293" s="2"/>
      <c r="U293" s="2"/>
      <c r="V293" s="2"/>
      <c r="W293" s="2"/>
      <c r="X293" s="2"/>
      <c r="Y293" s="2"/>
      <c r="Z293" s="2"/>
      <c r="AM293" s="2"/>
      <c r="AN293" s="2"/>
      <c r="AP293" s="2"/>
      <c r="AQ293" s="2"/>
      <c r="AR293" s="2"/>
      <c r="AS293" s="2"/>
      <c r="AT293" s="2"/>
      <c r="AU293" s="2"/>
      <c r="AV293" s="2"/>
      <c r="AW293" s="2"/>
      <c r="AX293" s="2"/>
      <c r="AY293" s="2"/>
      <c r="AZ293" s="2"/>
      <c r="BM293" s="2"/>
      <c r="BN293" s="2"/>
      <c r="BP293" s="2"/>
      <c r="BQ293" s="2"/>
      <c r="BR293" s="2"/>
      <c r="BS293" s="2"/>
      <c r="BT293" s="2"/>
      <c r="BU293" s="2"/>
      <c r="BV293" s="2"/>
    </row>
    <row r="294" spans="13:74" s="1" customFormat="1" ht="30" customHeight="1">
      <c r="M294" s="2"/>
      <c r="N294" s="2"/>
      <c r="P294" s="2"/>
      <c r="Q294" s="2"/>
      <c r="R294" s="2"/>
      <c r="S294" s="2"/>
      <c r="T294" s="2"/>
      <c r="U294" s="2"/>
      <c r="V294" s="2"/>
      <c r="W294" s="2"/>
      <c r="X294" s="2"/>
      <c r="Y294" s="2"/>
      <c r="Z294" s="2"/>
      <c r="AM294" s="2"/>
      <c r="AN294" s="2"/>
      <c r="AP294" s="2"/>
      <c r="AQ294" s="2"/>
      <c r="AR294" s="2"/>
      <c r="AS294" s="2"/>
      <c r="AT294" s="2"/>
      <c r="AU294" s="2"/>
      <c r="AV294" s="2"/>
      <c r="AW294" s="2"/>
      <c r="AX294" s="2"/>
      <c r="AY294" s="2"/>
      <c r="AZ294" s="2"/>
      <c r="BM294" s="2"/>
      <c r="BN294" s="2"/>
      <c r="BP294" s="2"/>
      <c r="BQ294" s="2"/>
      <c r="BR294" s="2"/>
      <c r="BS294" s="2"/>
      <c r="BT294" s="2"/>
      <c r="BU294" s="2"/>
      <c r="BV294" s="2"/>
    </row>
    <row r="295" spans="13:74" s="1" customFormat="1" ht="30" customHeight="1">
      <c r="M295" s="2"/>
      <c r="N295" s="2"/>
      <c r="P295" s="2"/>
      <c r="Q295" s="2"/>
      <c r="R295" s="2"/>
      <c r="S295" s="2"/>
      <c r="T295" s="2"/>
      <c r="U295" s="2"/>
      <c r="V295" s="2"/>
      <c r="W295" s="2"/>
      <c r="X295" s="2"/>
      <c r="Y295" s="2"/>
      <c r="Z295" s="2"/>
      <c r="AM295" s="2"/>
      <c r="AN295" s="2"/>
      <c r="AP295" s="2"/>
      <c r="AQ295" s="2"/>
      <c r="AR295" s="2"/>
      <c r="AS295" s="2"/>
      <c r="AT295" s="2"/>
      <c r="AU295" s="2"/>
      <c r="AV295" s="2"/>
      <c r="AW295" s="2"/>
      <c r="AX295" s="2"/>
      <c r="AY295" s="2"/>
      <c r="AZ295" s="2"/>
      <c r="BM295" s="2"/>
      <c r="BN295" s="2"/>
      <c r="BP295" s="2"/>
      <c r="BQ295" s="2"/>
      <c r="BR295" s="2"/>
      <c r="BS295" s="2"/>
      <c r="BT295" s="2"/>
      <c r="BU295" s="2"/>
      <c r="BV295" s="2"/>
    </row>
    <row r="296" spans="13:74" s="1" customFormat="1" ht="30" customHeight="1">
      <c r="M296" s="2"/>
      <c r="N296" s="2"/>
      <c r="P296" s="2"/>
      <c r="Q296" s="2"/>
      <c r="R296" s="2"/>
      <c r="S296" s="2"/>
      <c r="T296" s="2"/>
      <c r="U296" s="2"/>
      <c r="V296" s="2"/>
      <c r="W296" s="2"/>
      <c r="X296" s="2"/>
      <c r="Y296" s="2"/>
      <c r="Z296" s="2"/>
      <c r="AM296" s="2"/>
      <c r="AN296" s="2"/>
      <c r="AP296" s="2"/>
      <c r="AQ296" s="2"/>
      <c r="AR296" s="2"/>
      <c r="AS296" s="2"/>
      <c r="AT296" s="2"/>
      <c r="AU296" s="2"/>
      <c r="AV296" s="2"/>
      <c r="AW296" s="2"/>
      <c r="AX296" s="2"/>
      <c r="AY296" s="2"/>
      <c r="AZ296" s="2"/>
      <c r="BM296" s="2"/>
      <c r="BN296" s="2"/>
      <c r="BP296" s="2"/>
      <c r="BQ296" s="2"/>
      <c r="BR296" s="2"/>
      <c r="BS296" s="2"/>
      <c r="BT296" s="2"/>
      <c r="BU296" s="2"/>
      <c r="BV296" s="2"/>
    </row>
    <row r="297" spans="13:74" s="1" customFormat="1" ht="30" customHeight="1">
      <c r="M297" s="2"/>
      <c r="N297" s="2"/>
      <c r="P297" s="2"/>
      <c r="Q297" s="2"/>
      <c r="R297" s="2"/>
      <c r="S297" s="2"/>
      <c r="T297" s="2"/>
      <c r="U297" s="2"/>
      <c r="V297" s="2"/>
      <c r="W297" s="2"/>
      <c r="X297" s="2"/>
      <c r="Y297" s="2"/>
      <c r="Z297" s="2"/>
      <c r="AM297" s="2"/>
      <c r="AN297" s="2"/>
      <c r="AP297" s="2"/>
      <c r="AQ297" s="2"/>
      <c r="AR297" s="2"/>
      <c r="AS297" s="2"/>
      <c r="AT297" s="2"/>
      <c r="AU297" s="2"/>
      <c r="AV297" s="2"/>
      <c r="AW297" s="2"/>
      <c r="AX297" s="2"/>
      <c r="AY297" s="2"/>
      <c r="AZ297" s="2"/>
      <c r="BM297" s="2"/>
      <c r="BN297" s="2"/>
      <c r="BP297" s="2"/>
      <c r="BQ297" s="2"/>
      <c r="BR297" s="2"/>
      <c r="BS297" s="2"/>
      <c r="BT297" s="2"/>
      <c r="BU297" s="2"/>
      <c r="BV297" s="2"/>
    </row>
    <row r="298" spans="13:74">
      <c r="M298" s="2"/>
      <c r="N298" s="2"/>
      <c r="O298" s="1"/>
      <c r="P298" s="2"/>
      <c r="Q298" s="2"/>
      <c r="R298" s="2"/>
      <c r="S298" s="2"/>
      <c r="T298" s="2"/>
      <c r="U298" s="2"/>
      <c r="V298" s="2"/>
      <c r="W298" s="2"/>
      <c r="X298" s="2"/>
      <c r="Y298" s="2"/>
      <c r="Z298" s="2"/>
      <c r="AM298" s="2"/>
      <c r="AN298" s="2"/>
      <c r="AO298" s="1"/>
      <c r="AP298" s="2"/>
      <c r="AQ298" s="2"/>
      <c r="AR298" s="2"/>
      <c r="AS298" s="2"/>
      <c r="AT298" s="2"/>
      <c r="AU298" s="2"/>
      <c r="AV298" s="2"/>
      <c r="AW298" s="2"/>
      <c r="AX298" s="2"/>
      <c r="AY298" s="2"/>
      <c r="AZ298" s="2"/>
      <c r="BM298" s="2"/>
      <c r="BN298" s="2"/>
      <c r="BO298" s="1"/>
      <c r="BP298" s="2"/>
      <c r="BQ298" s="2"/>
      <c r="BR298" s="2"/>
      <c r="BS298" s="2"/>
      <c r="BT298" s="2"/>
      <c r="BU298" s="2"/>
      <c r="BV298" s="2"/>
    </row>
    <row r="299" spans="13:74">
      <c r="M299" s="2"/>
      <c r="N299" s="2"/>
      <c r="O299" s="1"/>
      <c r="P299" s="2"/>
      <c r="Q299" s="2"/>
      <c r="R299" s="2"/>
      <c r="S299" s="2"/>
      <c r="T299" s="2"/>
      <c r="U299" s="2"/>
      <c r="V299" s="2"/>
      <c r="W299" s="2"/>
      <c r="X299" s="2"/>
      <c r="Y299" s="2"/>
      <c r="Z299" s="2"/>
      <c r="AM299" s="2"/>
      <c r="AN299" s="2"/>
      <c r="AO299" s="1"/>
      <c r="AP299" s="2"/>
      <c r="AQ299" s="2"/>
      <c r="AR299" s="2"/>
      <c r="AS299" s="2"/>
      <c r="AT299" s="2"/>
      <c r="AU299" s="2"/>
      <c r="AV299" s="2"/>
      <c r="AW299" s="2"/>
      <c r="AX299" s="2"/>
      <c r="AY299" s="2"/>
      <c r="AZ299" s="2"/>
      <c r="BM299" s="2"/>
      <c r="BN299" s="2"/>
      <c r="BO299" s="1"/>
      <c r="BP299" s="2"/>
      <c r="BQ299" s="2"/>
      <c r="BR299" s="2"/>
      <c r="BS299" s="2"/>
      <c r="BT299" s="2"/>
      <c r="BU299" s="2"/>
      <c r="BV299" s="2"/>
    </row>
    <row r="300" spans="13:74">
      <c r="M300" s="2"/>
      <c r="N300" s="2"/>
      <c r="O300" s="1"/>
      <c r="P300" s="2"/>
      <c r="Q300" s="2"/>
      <c r="R300" s="2"/>
      <c r="S300" s="2"/>
      <c r="T300" s="2"/>
      <c r="U300" s="2"/>
      <c r="V300" s="2"/>
      <c r="W300" s="2"/>
      <c r="X300" s="2"/>
      <c r="Y300" s="2"/>
      <c r="Z300" s="2"/>
      <c r="AM300" s="2"/>
      <c r="AN300" s="2"/>
      <c r="AO300" s="1"/>
      <c r="AP300" s="2"/>
      <c r="AQ300" s="2"/>
      <c r="AR300" s="2"/>
      <c r="AS300" s="2"/>
      <c r="AT300" s="2"/>
      <c r="AU300" s="2"/>
      <c r="AV300" s="2"/>
      <c r="AW300" s="2"/>
      <c r="AX300" s="2"/>
      <c r="AY300" s="2"/>
      <c r="AZ300" s="2"/>
      <c r="BM300" s="2"/>
      <c r="BN300" s="2"/>
      <c r="BO300" s="1"/>
      <c r="BP300" s="2"/>
      <c r="BQ300" s="2"/>
      <c r="BR300" s="2"/>
      <c r="BS300" s="2"/>
      <c r="BT300" s="2"/>
      <c r="BU300" s="2"/>
      <c r="BV300" s="2"/>
    </row>
    <row r="301" spans="13:74">
      <c r="M301" s="2"/>
      <c r="N301" s="2"/>
      <c r="O301" s="1"/>
      <c r="P301" s="2"/>
      <c r="Q301" s="2"/>
      <c r="R301" s="2"/>
      <c r="S301" s="2"/>
      <c r="T301" s="2"/>
      <c r="U301" s="2"/>
      <c r="V301" s="2"/>
      <c r="W301" s="2"/>
      <c r="X301" s="2"/>
      <c r="Y301" s="2"/>
      <c r="Z301" s="2"/>
      <c r="AM301" s="2"/>
      <c r="AN301" s="2"/>
      <c r="AO301" s="1"/>
      <c r="AP301" s="2"/>
      <c r="AQ301" s="2"/>
      <c r="AR301" s="2"/>
      <c r="AS301" s="2"/>
      <c r="AT301" s="2"/>
      <c r="AU301" s="2"/>
      <c r="AV301" s="2"/>
      <c r="AW301" s="2"/>
      <c r="AX301" s="2"/>
      <c r="AY301" s="2"/>
      <c r="AZ301" s="2"/>
      <c r="BM301" s="2"/>
      <c r="BN301" s="2"/>
      <c r="BO301" s="1"/>
      <c r="BP301" s="2"/>
      <c r="BQ301" s="2"/>
      <c r="BR301" s="2"/>
      <c r="BS301" s="2"/>
      <c r="BT301" s="2"/>
      <c r="BU301" s="2"/>
      <c r="BV301" s="2"/>
    </row>
    <row r="302" spans="13:74">
      <c r="M302" s="2"/>
      <c r="N302" s="2"/>
      <c r="O302" s="1"/>
      <c r="P302" s="2"/>
      <c r="Q302" s="2"/>
      <c r="R302" s="2"/>
      <c r="S302" s="2"/>
      <c r="T302" s="2"/>
      <c r="U302" s="2"/>
      <c r="V302" s="2"/>
      <c r="W302" s="2"/>
      <c r="X302" s="2"/>
      <c r="Y302" s="2"/>
      <c r="Z302" s="2"/>
      <c r="AM302" s="2"/>
      <c r="AN302" s="2"/>
      <c r="AO302" s="1"/>
      <c r="AP302" s="2"/>
      <c r="AQ302" s="2"/>
      <c r="AR302" s="2"/>
      <c r="AS302" s="2"/>
      <c r="AT302" s="2"/>
      <c r="AU302" s="2"/>
      <c r="AV302" s="2"/>
      <c r="AW302" s="2"/>
      <c r="AX302" s="2"/>
      <c r="AY302" s="2"/>
      <c r="AZ302" s="2"/>
      <c r="BM302" s="2"/>
      <c r="BN302" s="2"/>
      <c r="BO302" s="1"/>
      <c r="BP302" s="2"/>
      <c r="BQ302" s="2"/>
      <c r="BR302" s="2"/>
      <c r="BS302" s="2"/>
      <c r="BT302" s="2"/>
      <c r="BU302" s="2"/>
      <c r="BV302" s="2"/>
    </row>
    <row r="303" spans="13:74">
      <c r="P303" s="1"/>
      <c r="Q303" s="1"/>
      <c r="R303" s="1"/>
      <c r="S303" s="1"/>
      <c r="T303" s="1"/>
      <c r="U303" s="169">
        <f>IFERROR(+COUNTIF(U306:U400,"SI")/(COUNTIF(U306:U400,"SI")+COUNTIF(U306:U400,"Non")),0)</f>
        <v>1</v>
      </c>
      <c r="V303" s="169">
        <f>IFERROR(+COUNTIF(V306:V400,"SI")/(COUNTIF(V306:V400,"SI")+COUNTIF(V306:V400,"Non")),0)</f>
        <v>0</v>
      </c>
      <c r="AC303" s="177"/>
      <c r="AP303" s="1"/>
      <c r="AQ303" s="1"/>
      <c r="AR303" s="1"/>
      <c r="AS303" s="1"/>
      <c r="AT303" s="1"/>
      <c r="AU303" s="169">
        <f>IFERROR(+COUNTIF(AU306:AU400,"SI")/(COUNTIF(AU306:AU400,"SI")+COUNTIF(AU306:AU400,"Non")),0)</f>
        <v>1</v>
      </c>
      <c r="AV303" s="169">
        <f>IFERROR(+COUNTIF(AV306:AV400,"SI")/(COUNTIF(AV306:AV400,"SI")+COUNTIF(AV306:AV400,"Non")),0)</f>
        <v>0.2857142857142857</v>
      </c>
      <c r="BP303" s="1"/>
      <c r="BQ303" s="1"/>
      <c r="BR303" s="1"/>
      <c r="BS303" s="1"/>
      <c r="BT303" s="1"/>
      <c r="BU303" s="169">
        <f>IFERROR(+COUNTIF(BU306:BU400,"SI")/(COUNTIF(BU306:BU400,"SI")+COUNTIF(BU306:BU400,"Non")),0)</f>
        <v>0</v>
      </c>
      <c r="BV303" s="169">
        <f>IFERROR(+COUNTIF(BV306:BV400,"SI")/(COUNTIF(BV306:BV400,"SI")+COUNTIF(BV306:BV400,"Non")),0)</f>
        <v>0</v>
      </c>
    </row>
    <row r="304" spans="13:74" ht="15" customHeight="1">
      <c r="M304" s="580" t="s">
        <v>149</v>
      </c>
      <c r="N304" s="580" t="s">
        <v>544</v>
      </c>
      <c r="O304" s="580"/>
      <c r="P304" s="580" t="s">
        <v>545</v>
      </c>
      <c r="Q304" s="578" t="s">
        <v>546</v>
      </c>
      <c r="R304" s="580" t="s">
        <v>547</v>
      </c>
      <c r="S304" s="577" t="s">
        <v>278</v>
      </c>
      <c r="T304" s="577" t="s">
        <v>279</v>
      </c>
      <c r="U304" s="577" t="s">
        <v>280</v>
      </c>
      <c r="V304" s="577" t="s">
        <v>281</v>
      </c>
      <c r="AM304" s="580" t="s">
        <v>149</v>
      </c>
      <c r="AN304" s="580" t="s">
        <v>544</v>
      </c>
      <c r="AO304" s="580"/>
      <c r="AP304" s="580" t="s">
        <v>545</v>
      </c>
      <c r="AQ304" s="578" t="s">
        <v>546</v>
      </c>
      <c r="AR304" s="580" t="s">
        <v>547</v>
      </c>
      <c r="AS304" s="577" t="s">
        <v>278</v>
      </c>
      <c r="AT304" s="577" t="s">
        <v>279</v>
      </c>
      <c r="AU304" s="577" t="s">
        <v>280</v>
      </c>
      <c r="AV304" s="577" t="s">
        <v>281</v>
      </c>
      <c r="BM304" s="578" t="s">
        <v>149</v>
      </c>
      <c r="BN304" s="596" t="s">
        <v>544</v>
      </c>
      <c r="BO304" s="597"/>
      <c r="BP304" s="578" t="s">
        <v>545</v>
      </c>
      <c r="BQ304" s="578" t="s">
        <v>546</v>
      </c>
      <c r="BR304" s="578" t="s">
        <v>547</v>
      </c>
      <c r="BS304" s="594" t="s">
        <v>278</v>
      </c>
      <c r="BT304" s="577" t="s">
        <v>279</v>
      </c>
      <c r="BU304" s="577" t="s">
        <v>280</v>
      </c>
      <c r="BV304" s="577" t="s">
        <v>281</v>
      </c>
    </row>
    <row r="305" spans="13:74">
      <c r="M305" s="580"/>
      <c r="N305" s="580"/>
      <c r="O305" s="580"/>
      <c r="P305" s="580"/>
      <c r="Q305" s="579"/>
      <c r="R305" s="580"/>
      <c r="S305" s="577"/>
      <c r="T305" s="577"/>
      <c r="U305" s="577"/>
      <c r="V305" s="577"/>
      <c r="AM305" s="580"/>
      <c r="AN305" s="580"/>
      <c r="AO305" s="580"/>
      <c r="AP305" s="580"/>
      <c r="AQ305" s="579"/>
      <c r="AR305" s="580"/>
      <c r="AS305" s="577"/>
      <c r="AT305" s="577"/>
      <c r="AU305" s="577"/>
      <c r="AV305" s="577"/>
      <c r="BM305" s="579"/>
      <c r="BN305" s="598"/>
      <c r="BO305" s="599"/>
      <c r="BP305" s="579"/>
      <c r="BQ305" s="579"/>
      <c r="BR305" s="579"/>
      <c r="BS305" s="595"/>
      <c r="BT305" s="577"/>
      <c r="BU305" s="577"/>
      <c r="BV305" s="577"/>
    </row>
    <row r="306" spans="13:74" ht="15" customHeight="1">
      <c r="M306" s="590" t="s">
        <v>649</v>
      </c>
      <c r="N306" s="493">
        <v>25981</v>
      </c>
      <c r="O306" s="493" t="s">
        <v>650</v>
      </c>
      <c r="P306" s="493" t="s">
        <v>550</v>
      </c>
      <c r="Q306" s="494">
        <v>1</v>
      </c>
      <c r="R306" s="494">
        <v>0.7</v>
      </c>
      <c r="S306" s="494">
        <v>0.95</v>
      </c>
      <c r="T306" s="494">
        <v>0.9</v>
      </c>
      <c r="U306" s="525" t="str">
        <f>+IF(Q306=0,"----",IF(Q306&gt;=S306,"SI","NON"))</f>
        <v>SI</v>
      </c>
      <c r="V306" s="525" t="str">
        <f>+IF(R306=0,"----",IF(R306&gt;=T306,"SI","NON"))</f>
        <v>NON</v>
      </c>
      <c r="AM306" s="600" t="s">
        <v>649</v>
      </c>
      <c r="AN306" s="493">
        <v>25981</v>
      </c>
      <c r="AO306" s="493" t="s">
        <v>650</v>
      </c>
      <c r="AP306" s="493" t="s">
        <v>687</v>
      </c>
      <c r="AQ306" s="494">
        <v>1</v>
      </c>
      <c r="AR306" s="494">
        <v>0.81</v>
      </c>
      <c r="AS306" s="494">
        <v>0.95</v>
      </c>
      <c r="AT306" s="523">
        <v>0.9</v>
      </c>
      <c r="AU306" s="171" t="str">
        <f>+IF(AQ306=0,"----",IF(AQ306&gt;=AS306,"SI","NON"))</f>
        <v>SI</v>
      </c>
      <c r="AV306" s="172" t="str">
        <f>+IF(AR306=0,"----",IF(AR306&gt;=AT306,"SI","NON"))</f>
        <v>NON</v>
      </c>
      <c r="AW306" s="2"/>
      <c r="AX306" s="2"/>
      <c r="AY306" s="2"/>
      <c r="AZ306" s="2"/>
      <c r="BM306" s="591" t="s">
        <v>649</v>
      </c>
      <c r="BN306" s="493">
        <v>25981</v>
      </c>
      <c r="BO306" s="493" t="s">
        <v>650</v>
      </c>
      <c r="BP306" s="493"/>
      <c r="BQ306" s="493"/>
      <c r="BR306" s="494"/>
      <c r="BS306" s="494"/>
      <c r="BT306" s="170"/>
      <c r="BU306" s="171" t="str">
        <f>+IF(BQ306=0,"----",IF(BQ306&gt;=BS306,"SI","NON"))</f>
        <v>----</v>
      </c>
      <c r="BV306" s="172" t="str">
        <f>+IF(BR306=0,"----",IF(BR306&gt;=BT306,"SI","NON"))</f>
        <v>----</v>
      </c>
    </row>
    <row r="307" spans="13:74" ht="20.399999999999999">
      <c r="M307" s="590"/>
      <c r="N307" s="493">
        <v>25982</v>
      </c>
      <c r="O307" s="493" t="s">
        <v>651</v>
      </c>
      <c r="P307" s="493" t="s">
        <v>550</v>
      </c>
      <c r="Q307" s="494">
        <v>1</v>
      </c>
      <c r="R307" s="494">
        <v>0.73333333333333295</v>
      </c>
      <c r="S307" s="494">
        <v>0.95</v>
      </c>
      <c r="T307" s="494">
        <v>0.9</v>
      </c>
      <c r="U307" s="525" t="str">
        <f t="shared" ref="U307:V319" si="18">+IF(Q307=0,"----",IF(Q307&gt;=S307,"SI","NON"))</f>
        <v>SI</v>
      </c>
      <c r="V307" s="525" t="str">
        <f t="shared" si="18"/>
        <v>NON</v>
      </c>
      <c r="AM307" s="601"/>
      <c r="AN307" s="493">
        <v>25982</v>
      </c>
      <c r="AO307" s="493" t="s">
        <v>651</v>
      </c>
      <c r="AP307" s="493" t="s">
        <v>687</v>
      </c>
      <c r="AQ307" s="494">
        <v>1</v>
      </c>
      <c r="AR307" s="494">
        <v>0.88</v>
      </c>
      <c r="AS307" s="494">
        <v>0.95</v>
      </c>
      <c r="AT307" s="523">
        <v>0.9</v>
      </c>
      <c r="AU307" s="171" t="str">
        <f t="shared" ref="AU307:AU319" si="19">+IF(AQ307=0,"----",IF(AQ307&gt;=AS307,"SI","NON"))</f>
        <v>SI</v>
      </c>
      <c r="AV307" s="172" t="str">
        <f t="shared" ref="AV307:AV319" si="20">+IF(AR307=0,"----",IF(AR307&gt;=AT307,"SI","NON"))</f>
        <v>NON</v>
      </c>
      <c r="AW307" s="2"/>
      <c r="AX307" s="2"/>
      <c r="AY307" s="2"/>
      <c r="AZ307" s="2"/>
      <c r="BM307" s="592"/>
      <c r="BN307" s="493">
        <v>25982</v>
      </c>
      <c r="BO307" s="493" t="s">
        <v>651</v>
      </c>
      <c r="BP307" s="493"/>
      <c r="BQ307" s="493"/>
      <c r="BR307" s="494"/>
      <c r="BS307" s="494"/>
      <c r="BT307" s="170"/>
      <c r="BU307" s="171" t="str">
        <f t="shared" ref="BU307:BU319" si="21">+IF(BQ307=0,"----",IF(BQ307&gt;=BS307,"SI","NON"))</f>
        <v>----</v>
      </c>
      <c r="BV307" s="172" t="str">
        <f t="shared" ref="BV307:BV319" si="22">+IF(BR307=0,"----",IF(BR307&gt;=BT307,"SI","NON"))</f>
        <v>----</v>
      </c>
    </row>
    <row r="308" spans="13:74" ht="20.399999999999999">
      <c r="M308" s="590"/>
      <c r="N308" s="493">
        <v>25983</v>
      </c>
      <c r="O308" s="493" t="s">
        <v>652</v>
      </c>
      <c r="P308" s="493" t="s">
        <v>550</v>
      </c>
      <c r="Q308" s="494">
        <v>1</v>
      </c>
      <c r="R308" s="494">
        <v>0.72413793103448298</v>
      </c>
      <c r="S308" s="494">
        <v>0.95</v>
      </c>
      <c r="T308" s="494">
        <v>0.9</v>
      </c>
      <c r="U308" s="525" t="str">
        <f t="shared" si="18"/>
        <v>SI</v>
      </c>
      <c r="V308" s="525" t="str">
        <f t="shared" si="18"/>
        <v>NON</v>
      </c>
      <c r="AM308" s="601"/>
      <c r="AN308" s="493">
        <v>25983</v>
      </c>
      <c r="AO308" s="493" t="s">
        <v>652</v>
      </c>
      <c r="AP308" s="493" t="s">
        <v>687</v>
      </c>
      <c r="AQ308" s="494">
        <v>1</v>
      </c>
      <c r="AR308" s="494">
        <v>0.93</v>
      </c>
      <c r="AS308" s="494">
        <v>0.95</v>
      </c>
      <c r="AT308" s="523">
        <v>0.9</v>
      </c>
      <c r="AU308" s="171" t="str">
        <f t="shared" si="19"/>
        <v>SI</v>
      </c>
      <c r="AV308" s="172" t="str">
        <f t="shared" si="20"/>
        <v>SI</v>
      </c>
      <c r="AW308" s="2"/>
      <c r="AX308" s="2"/>
      <c r="AY308" s="2"/>
      <c r="AZ308" s="2"/>
      <c r="BM308" s="592"/>
      <c r="BN308" s="493">
        <v>25983</v>
      </c>
      <c r="BO308" s="493" t="s">
        <v>652</v>
      </c>
      <c r="BP308" s="493"/>
      <c r="BQ308" s="493"/>
      <c r="BR308" s="494"/>
      <c r="BS308" s="494"/>
      <c r="BT308" s="170"/>
      <c r="BU308" s="171" t="str">
        <f t="shared" si="21"/>
        <v>----</v>
      </c>
      <c r="BV308" s="172" t="str">
        <f t="shared" si="22"/>
        <v>----</v>
      </c>
    </row>
    <row r="309" spans="13:74" ht="20.399999999999999">
      <c r="M309" s="590"/>
      <c r="N309" s="493">
        <v>25984</v>
      </c>
      <c r="O309" s="493" t="s">
        <v>653</v>
      </c>
      <c r="P309" s="493" t="s">
        <v>550</v>
      </c>
      <c r="Q309" s="494">
        <v>1</v>
      </c>
      <c r="R309" s="494">
        <v>0.7</v>
      </c>
      <c r="S309" s="494">
        <v>0.95</v>
      </c>
      <c r="T309" s="494">
        <v>0.9</v>
      </c>
      <c r="U309" s="525" t="str">
        <f t="shared" si="18"/>
        <v>SI</v>
      </c>
      <c r="V309" s="525" t="str">
        <f t="shared" si="18"/>
        <v>NON</v>
      </c>
      <c r="AM309" s="601"/>
      <c r="AN309" s="493">
        <v>25984</v>
      </c>
      <c r="AO309" s="493" t="s">
        <v>653</v>
      </c>
      <c r="AP309" s="493" t="s">
        <v>687</v>
      </c>
      <c r="AQ309" s="494">
        <v>1</v>
      </c>
      <c r="AR309" s="494">
        <v>0.81</v>
      </c>
      <c r="AS309" s="494">
        <v>0.95</v>
      </c>
      <c r="AT309" s="523">
        <v>0.9</v>
      </c>
      <c r="AU309" s="171" t="str">
        <f t="shared" si="19"/>
        <v>SI</v>
      </c>
      <c r="AV309" s="172" t="str">
        <f t="shared" si="20"/>
        <v>NON</v>
      </c>
      <c r="AW309" s="2"/>
      <c r="AX309" s="2"/>
      <c r="AY309" s="2"/>
      <c r="AZ309" s="2"/>
      <c r="BM309" s="592"/>
      <c r="BN309" s="493">
        <v>25984</v>
      </c>
      <c r="BO309" s="493" t="s">
        <v>653</v>
      </c>
      <c r="BP309" s="493"/>
      <c r="BQ309" s="493"/>
      <c r="BR309" s="494"/>
      <c r="BS309" s="494"/>
      <c r="BT309" s="170"/>
      <c r="BU309" s="171" t="str">
        <f t="shared" si="21"/>
        <v>----</v>
      </c>
      <c r="BV309" s="172" t="str">
        <f t="shared" si="22"/>
        <v>----</v>
      </c>
    </row>
    <row r="310" spans="13:74">
      <c r="M310" s="590"/>
      <c r="N310" s="493">
        <v>25985</v>
      </c>
      <c r="O310" s="493" t="s">
        <v>654</v>
      </c>
      <c r="P310" s="493" t="s">
        <v>550</v>
      </c>
      <c r="Q310" s="494">
        <v>1</v>
      </c>
      <c r="R310" s="494">
        <v>0.7</v>
      </c>
      <c r="S310" s="494">
        <v>0.95</v>
      </c>
      <c r="T310" s="494">
        <v>0.9</v>
      </c>
      <c r="U310" s="525" t="str">
        <f t="shared" si="18"/>
        <v>SI</v>
      </c>
      <c r="V310" s="525" t="str">
        <f t="shared" si="18"/>
        <v>NON</v>
      </c>
      <c r="AM310" s="601"/>
      <c r="AN310" s="493">
        <v>25985</v>
      </c>
      <c r="AO310" s="493" t="s">
        <v>654</v>
      </c>
      <c r="AP310" s="493" t="s">
        <v>687</v>
      </c>
      <c r="AQ310" s="494">
        <v>1</v>
      </c>
      <c r="AR310" s="494">
        <v>0.81</v>
      </c>
      <c r="AS310" s="494">
        <v>0.95</v>
      </c>
      <c r="AT310" s="523">
        <v>0.9</v>
      </c>
      <c r="AU310" s="171" t="str">
        <f t="shared" si="19"/>
        <v>SI</v>
      </c>
      <c r="AV310" s="172" t="str">
        <f t="shared" si="20"/>
        <v>NON</v>
      </c>
      <c r="AW310" s="2"/>
      <c r="AX310" s="2"/>
      <c r="AY310" s="2"/>
      <c r="AZ310" s="2"/>
      <c r="BM310" s="592"/>
      <c r="BN310" s="493">
        <v>25985</v>
      </c>
      <c r="BO310" s="493" t="s">
        <v>654</v>
      </c>
      <c r="BP310" s="493"/>
      <c r="BQ310" s="493"/>
      <c r="BR310" s="494"/>
      <c r="BS310" s="494"/>
      <c r="BT310" s="170"/>
      <c r="BU310" s="171" t="str">
        <f t="shared" si="21"/>
        <v>----</v>
      </c>
      <c r="BV310" s="172" t="str">
        <f t="shared" si="22"/>
        <v>----</v>
      </c>
    </row>
    <row r="311" spans="13:74">
      <c r="M311" s="590"/>
      <c r="N311" s="493">
        <v>25986</v>
      </c>
      <c r="O311" s="493" t="s">
        <v>655</v>
      </c>
      <c r="P311" s="493" t="s">
        <v>550</v>
      </c>
      <c r="Q311" s="494">
        <v>1</v>
      </c>
      <c r="R311" s="494">
        <v>0.75</v>
      </c>
      <c r="S311" s="494">
        <v>0.95</v>
      </c>
      <c r="T311" s="494">
        <v>0.9</v>
      </c>
      <c r="U311" s="525" t="str">
        <f t="shared" si="18"/>
        <v>SI</v>
      </c>
      <c r="V311" s="525" t="str">
        <f t="shared" si="18"/>
        <v>NON</v>
      </c>
      <c r="AM311" s="601"/>
      <c r="AN311" s="493">
        <v>25986</v>
      </c>
      <c r="AO311" s="493" t="s">
        <v>655</v>
      </c>
      <c r="AP311" s="493" t="s">
        <v>687</v>
      </c>
      <c r="AQ311" s="494">
        <v>1</v>
      </c>
      <c r="AR311" s="494">
        <v>0.75</v>
      </c>
      <c r="AS311" s="494">
        <v>0.95</v>
      </c>
      <c r="AT311" s="523">
        <v>0.9</v>
      </c>
      <c r="AU311" s="171" t="str">
        <f t="shared" si="19"/>
        <v>SI</v>
      </c>
      <c r="AV311" s="172" t="str">
        <f t="shared" si="20"/>
        <v>NON</v>
      </c>
      <c r="AW311" s="2"/>
      <c r="AX311" s="2"/>
      <c r="AY311" s="2"/>
      <c r="AZ311" s="2"/>
      <c r="BM311" s="592"/>
      <c r="BN311" s="493">
        <v>25986</v>
      </c>
      <c r="BO311" s="493" t="s">
        <v>655</v>
      </c>
      <c r="BP311" s="493"/>
      <c r="BQ311" s="493"/>
      <c r="BR311" s="494"/>
      <c r="BS311" s="494"/>
      <c r="BT311" s="170"/>
      <c r="BU311" s="171" t="str">
        <f t="shared" si="21"/>
        <v>----</v>
      </c>
      <c r="BV311" s="172" t="str">
        <f t="shared" si="22"/>
        <v>----</v>
      </c>
    </row>
    <row r="312" spans="13:74" ht="20.399999999999999">
      <c r="M312" s="590"/>
      <c r="N312" s="493">
        <v>25987</v>
      </c>
      <c r="O312" s="493" t="s">
        <v>656</v>
      </c>
      <c r="P312" s="493" t="s">
        <v>550</v>
      </c>
      <c r="Q312" s="494">
        <v>1</v>
      </c>
      <c r="R312" s="494">
        <v>0.72413793103448298</v>
      </c>
      <c r="S312" s="494">
        <v>0.95</v>
      </c>
      <c r="T312" s="494">
        <v>0.9</v>
      </c>
      <c r="U312" s="525" t="str">
        <f t="shared" si="18"/>
        <v>SI</v>
      </c>
      <c r="V312" s="525" t="str">
        <f t="shared" si="18"/>
        <v>NON</v>
      </c>
      <c r="AM312" s="601"/>
      <c r="AN312" s="493">
        <v>25987</v>
      </c>
      <c r="AO312" s="493" t="s">
        <v>656</v>
      </c>
      <c r="AP312" s="493" t="s">
        <v>687</v>
      </c>
      <c r="AQ312" s="494">
        <v>1</v>
      </c>
      <c r="AR312" s="494">
        <v>0.87</v>
      </c>
      <c r="AS312" s="494">
        <v>0.95</v>
      </c>
      <c r="AT312" s="523">
        <v>0.9</v>
      </c>
      <c r="AU312" s="171" t="str">
        <f t="shared" si="19"/>
        <v>SI</v>
      </c>
      <c r="AV312" s="172" t="str">
        <f t="shared" si="20"/>
        <v>NON</v>
      </c>
      <c r="AW312" s="2"/>
      <c r="AX312" s="2"/>
      <c r="AY312" s="2"/>
      <c r="AZ312" s="2"/>
      <c r="BM312" s="592"/>
      <c r="BN312" s="493">
        <v>25987</v>
      </c>
      <c r="BO312" s="493" t="s">
        <v>656</v>
      </c>
      <c r="BP312" s="493"/>
      <c r="BQ312" s="493"/>
      <c r="BR312" s="494"/>
      <c r="BS312" s="494"/>
      <c r="BT312" s="170"/>
      <c r="BU312" s="171" t="str">
        <f t="shared" si="21"/>
        <v>----</v>
      </c>
      <c r="BV312" s="172" t="str">
        <f t="shared" si="22"/>
        <v>----</v>
      </c>
    </row>
    <row r="313" spans="13:74" ht="30.6">
      <c r="M313" s="590"/>
      <c r="N313" s="493">
        <v>26001</v>
      </c>
      <c r="O313" s="493" t="s">
        <v>657</v>
      </c>
      <c r="P313" s="493" t="s">
        <v>550</v>
      </c>
      <c r="Q313" s="494">
        <v>1</v>
      </c>
      <c r="R313" s="494">
        <v>0.75862068965517204</v>
      </c>
      <c r="S313" s="494">
        <v>0.95</v>
      </c>
      <c r="T313" s="494">
        <v>0.9</v>
      </c>
      <c r="U313" s="525" t="str">
        <f t="shared" si="18"/>
        <v>SI</v>
      </c>
      <c r="V313" s="525" t="str">
        <f t="shared" si="18"/>
        <v>NON</v>
      </c>
      <c r="AM313" s="601"/>
      <c r="AN313" s="493">
        <v>26001</v>
      </c>
      <c r="AO313" s="493" t="s">
        <v>657</v>
      </c>
      <c r="AP313" s="493" t="s">
        <v>687</v>
      </c>
      <c r="AQ313" s="494">
        <v>1</v>
      </c>
      <c r="AR313" s="494">
        <v>0.92</v>
      </c>
      <c r="AS313" s="494">
        <v>0.95</v>
      </c>
      <c r="AT313" s="523">
        <v>0.9</v>
      </c>
      <c r="AU313" s="171" t="str">
        <f t="shared" si="19"/>
        <v>SI</v>
      </c>
      <c r="AV313" s="172" t="str">
        <f t="shared" si="20"/>
        <v>SI</v>
      </c>
      <c r="AW313" s="2"/>
      <c r="AX313" s="2"/>
      <c r="AY313" s="2"/>
      <c r="AZ313" s="2"/>
      <c r="BM313" s="592"/>
      <c r="BN313" s="493">
        <v>26001</v>
      </c>
      <c r="BO313" s="493" t="s">
        <v>657</v>
      </c>
      <c r="BP313" s="493"/>
      <c r="BQ313" s="493"/>
      <c r="BR313" s="494"/>
      <c r="BS313" s="494"/>
      <c r="BT313" s="170"/>
      <c r="BU313" s="171" t="str">
        <f t="shared" si="21"/>
        <v>----</v>
      </c>
      <c r="BV313" s="172" t="str">
        <f t="shared" si="22"/>
        <v>----</v>
      </c>
    </row>
    <row r="314" spans="13:74" ht="20.399999999999999">
      <c r="M314" s="590"/>
      <c r="N314" s="493">
        <v>26002</v>
      </c>
      <c r="O314" s="493" t="s">
        <v>658</v>
      </c>
      <c r="P314" s="493" t="s">
        <v>550</v>
      </c>
      <c r="Q314" s="494">
        <v>1</v>
      </c>
      <c r="R314" s="494">
        <v>0.75</v>
      </c>
      <c r="S314" s="494">
        <v>0.95</v>
      </c>
      <c r="T314" s="494">
        <v>0.9</v>
      </c>
      <c r="U314" s="525" t="str">
        <f t="shared" si="18"/>
        <v>SI</v>
      </c>
      <c r="V314" s="525" t="str">
        <f t="shared" si="18"/>
        <v>NON</v>
      </c>
      <c r="AM314" s="601"/>
      <c r="AN314" s="493">
        <v>26002</v>
      </c>
      <c r="AO314" s="493" t="s">
        <v>658</v>
      </c>
      <c r="AP314" s="493" t="s">
        <v>687</v>
      </c>
      <c r="AQ314" s="494">
        <v>1</v>
      </c>
      <c r="AR314" s="494">
        <v>0.86</v>
      </c>
      <c r="AS314" s="494">
        <v>0.95</v>
      </c>
      <c r="AT314" s="523">
        <v>0.9</v>
      </c>
      <c r="AU314" s="171" t="str">
        <f t="shared" si="19"/>
        <v>SI</v>
      </c>
      <c r="AV314" s="172" t="str">
        <f t="shared" si="20"/>
        <v>NON</v>
      </c>
      <c r="AW314" s="2"/>
      <c r="AX314" s="2"/>
      <c r="AY314" s="2"/>
      <c r="AZ314" s="2"/>
      <c r="BM314" s="592"/>
      <c r="BN314" s="493">
        <v>26002</v>
      </c>
      <c r="BO314" s="493" t="s">
        <v>658</v>
      </c>
      <c r="BP314" s="493"/>
      <c r="BQ314" s="493"/>
      <c r="BR314" s="494"/>
      <c r="BS314" s="494"/>
      <c r="BT314" s="170"/>
      <c r="BU314" s="171" t="str">
        <f t="shared" si="21"/>
        <v>----</v>
      </c>
      <c r="BV314" s="172" t="str">
        <f t="shared" si="22"/>
        <v>----</v>
      </c>
    </row>
    <row r="315" spans="13:74">
      <c r="M315" s="590"/>
      <c r="N315" s="493">
        <v>26003</v>
      </c>
      <c r="O315" s="493" t="s">
        <v>659</v>
      </c>
      <c r="P315" s="493" t="s">
        <v>550</v>
      </c>
      <c r="Q315" s="494">
        <v>1</v>
      </c>
      <c r="R315" s="494">
        <v>0.75862068965517204</v>
      </c>
      <c r="S315" s="494">
        <v>0.95</v>
      </c>
      <c r="T315" s="494">
        <v>0.9</v>
      </c>
      <c r="U315" s="525" t="str">
        <f t="shared" si="18"/>
        <v>SI</v>
      </c>
      <c r="V315" s="525" t="str">
        <f t="shared" si="18"/>
        <v>NON</v>
      </c>
      <c r="AM315" s="601"/>
      <c r="AN315" s="493">
        <v>26003</v>
      </c>
      <c r="AO315" s="493" t="s">
        <v>659</v>
      </c>
      <c r="AP315" s="493" t="s">
        <v>687</v>
      </c>
      <c r="AQ315" s="494">
        <v>1</v>
      </c>
      <c r="AR315" s="494">
        <v>0.81</v>
      </c>
      <c r="AS315" s="494">
        <v>0.95</v>
      </c>
      <c r="AT315" s="523">
        <v>0.9</v>
      </c>
      <c r="AU315" s="171" t="str">
        <f t="shared" si="19"/>
        <v>SI</v>
      </c>
      <c r="AV315" s="172" t="str">
        <f t="shared" si="20"/>
        <v>NON</v>
      </c>
      <c r="AW315" s="2"/>
      <c r="AX315" s="2"/>
      <c r="AY315" s="2"/>
      <c r="AZ315" s="2"/>
      <c r="BM315" s="592"/>
      <c r="BN315" s="493">
        <v>26003</v>
      </c>
      <c r="BO315" s="493" t="s">
        <v>659</v>
      </c>
      <c r="BP315" s="493"/>
      <c r="BQ315" s="493"/>
      <c r="BR315" s="494"/>
      <c r="BS315" s="494"/>
      <c r="BT315" s="170"/>
      <c r="BU315" s="171" t="str">
        <f t="shared" si="21"/>
        <v>----</v>
      </c>
      <c r="BV315" s="172" t="str">
        <f t="shared" si="22"/>
        <v>----</v>
      </c>
    </row>
    <row r="316" spans="13:74">
      <c r="M316" s="590"/>
      <c r="N316" s="493">
        <v>26004</v>
      </c>
      <c r="O316" s="493" t="s">
        <v>660</v>
      </c>
      <c r="P316" s="493" t="s">
        <v>550</v>
      </c>
      <c r="Q316" s="494">
        <v>1</v>
      </c>
      <c r="R316" s="494">
        <v>0.75862068965517204</v>
      </c>
      <c r="S316" s="494">
        <v>0.95</v>
      </c>
      <c r="T316" s="494">
        <v>0.9</v>
      </c>
      <c r="U316" s="525" t="str">
        <f t="shared" si="18"/>
        <v>SI</v>
      </c>
      <c r="V316" s="525" t="str">
        <f t="shared" si="18"/>
        <v>NON</v>
      </c>
      <c r="AM316" s="601"/>
      <c r="AN316" s="493">
        <v>26004</v>
      </c>
      <c r="AO316" s="493" t="s">
        <v>660</v>
      </c>
      <c r="AP316" s="493" t="s">
        <v>687</v>
      </c>
      <c r="AQ316" s="494">
        <v>1</v>
      </c>
      <c r="AR316" s="494">
        <v>0.93</v>
      </c>
      <c r="AS316" s="494">
        <v>0.95</v>
      </c>
      <c r="AT316" s="523">
        <v>0.9</v>
      </c>
      <c r="AU316" s="171" t="str">
        <f t="shared" si="19"/>
        <v>SI</v>
      </c>
      <c r="AV316" s="172" t="str">
        <f t="shared" si="20"/>
        <v>SI</v>
      </c>
      <c r="AW316" s="2"/>
      <c r="AX316" s="2"/>
      <c r="AY316" s="2"/>
      <c r="AZ316" s="2"/>
      <c r="BM316" s="592"/>
      <c r="BN316" s="493">
        <v>26004</v>
      </c>
      <c r="BO316" s="493" t="s">
        <v>660</v>
      </c>
      <c r="BP316" s="493"/>
      <c r="BQ316" s="493"/>
      <c r="BR316" s="494"/>
      <c r="BS316" s="494"/>
      <c r="BT316" s="170"/>
      <c r="BU316" s="171" t="str">
        <f t="shared" si="21"/>
        <v>----</v>
      </c>
      <c r="BV316" s="172" t="str">
        <f t="shared" si="22"/>
        <v>----</v>
      </c>
    </row>
    <row r="317" spans="13:74" ht="20.399999999999999">
      <c r="M317" s="590"/>
      <c r="N317" s="493">
        <v>26005</v>
      </c>
      <c r="O317" s="493" t="s">
        <v>661</v>
      </c>
      <c r="P317" s="493" t="s">
        <v>550</v>
      </c>
      <c r="Q317" s="494">
        <v>1</v>
      </c>
      <c r="R317" s="494">
        <v>0.75862068965517204</v>
      </c>
      <c r="S317" s="494">
        <v>0.95</v>
      </c>
      <c r="T317" s="494">
        <v>0.9</v>
      </c>
      <c r="U317" s="525" t="str">
        <f t="shared" si="18"/>
        <v>SI</v>
      </c>
      <c r="V317" s="525" t="str">
        <f t="shared" si="18"/>
        <v>NON</v>
      </c>
      <c r="AM317" s="601"/>
      <c r="AN317" s="493">
        <v>26005</v>
      </c>
      <c r="AO317" s="493" t="s">
        <v>661</v>
      </c>
      <c r="AP317" s="493" t="s">
        <v>687</v>
      </c>
      <c r="AQ317" s="494">
        <v>1</v>
      </c>
      <c r="AR317" s="494">
        <v>1</v>
      </c>
      <c r="AS317" s="494">
        <v>0.95</v>
      </c>
      <c r="AT317" s="523">
        <v>0.9</v>
      </c>
      <c r="AU317" s="171" t="str">
        <f t="shared" si="19"/>
        <v>SI</v>
      </c>
      <c r="AV317" s="172" t="str">
        <f t="shared" si="20"/>
        <v>SI</v>
      </c>
      <c r="AW317" s="2"/>
      <c r="AX317" s="2"/>
      <c r="AY317" s="2"/>
      <c r="AZ317" s="2"/>
      <c r="BM317" s="592"/>
      <c r="BN317" s="493">
        <v>26005</v>
      </c>
      <c r="BO317" s="493" t="s">
        <v>661</v>
      </c>
      <c r="BP317" s="493"/>
      <c r="BQ317" s="493"/>
      <c r="BR317" s="494"/>
      <c r="BS317" s="494"/>
      <c r="BT317" s="170"/>
      <c r="BU317" s="171" t="str">
        <f t="shared" si="21"/>
        <v>----</v>
      </c>
      <c r="BV317" s="172" t="str">
        <f t="shared" si="22"/>
        <v>----</v>
      </c>
    </row>
    <row r="318" spans="13:74">
      <c r="M318" s="590"/>
      <c r="N318" s="493">
        <v>26006</v>
      </c>
      <c r="O318" s="493" t="s">
        <v>662</v>
      </c>
      <c r="P318" s="493" t="s">
        <v>550</v>
      </c>
      <c r="Q318" s="494">
        <v>1</v>
      </c>
      <c r="R318" s="494">
        <v>0.625</v>
      </c>
      <c r="S318" s="494">
        <v>0.95</v>
      </c>
      <c r="T318" s="494">
        <v>0.9</v>
      </c>
      <c r="U318" s="525" t="str">
        <f t="shared" si="18"/>
        <v>SI</v>
      </c>
      <c r="V318" s="525" t="str">
        <f t="shared" si="18"/>
        <v>NON</v>
      </c>
      <c r="AM318" s="601"/>
      <c r="AN318" s="493">
        <v>26006</v>
      </c>
      <c r="AO318" s="493" t="s">
        <v>662</v>
      </c>
      <c r="AP318" s="493" t="s">
        <v>687</v>
      </c>
      <c r="AQ318" s="494">
        <v>1</v>
      </c>
      <c r="AR318" s="494">
        <v>0.83</v>
      </c>
      <c r="AS318" s="494">
        <v>0.95</v>
      </c>
      <c r="AT318" s="523">
        <v>0.9</v>
      </c>
      <c r="AU318" s="171" t="str">
        <f t="shared" si="19"/>
        <v>SI</v>
      </c>
      <c r="AV318" s="172" t="str">
        <f t="shared" si="20"/>
        <v>NON</v>
      </c>
      <c r="AW318" s="2"/>
      <c r="AX318" s="2"/>
      <c r="AY318" s="2"/>
      <c r="AZ318" s="2"/>
      <c r="BM318" s="592"/>
      <c r="BN318" s="493">
        <v>26006</v>
      </c>
      <c r="BO318" s="493" t="s">
        <v>662</v>
      </c>
      <c r="BP318" s="493"/>
      <c r="BQ318" s="493"/>
      <c r="BR318" s="494"/>
      <c r="BS318" s="494"/>
      <c r="BT318" s="170"/>
      <c r="BU318" s="171" t="str">
        <f t="shared" si="21"/>
        <v>----</v>
      </c>
      <c r="BV318" s="172" t="str">
        <f t="shared" si="22"/>
        <v>----</v>
      </c>
    </row>
    <row r="319" spans="13:74">
      <c r="M319" s="591"/>
      <c r="N319" s="493">
        <v>28180</v>
      </c>
      <c r="O319" s="493" t="s">
        <v>648</v>
      </c>
      <c r="P319" s="493" t="s">
        <v>550</v>
      </c>
      <c r="Q319" s="494">
        <v>1</v>
      </c>
      <c r="R319" s="494">
        <v>0.319148936170213</v>
      </c>
      <c r="S319" s="494">
        <v>0.95</v>
      </c>
      <c r="T319" s="494">
        <v>0.9</v>
      </c>
      <c r="U319" s="525" t="str">
        <f t="shared" si="18"/>
        <v>SI</v>
      </c>
      <c r="V319" s="525" t="str">
        <f t="shared" si="18"/>
        <v>NON</v>
      </c>
      <c r="AM319" s="602"/>
      <c r="AN319" s="493">
        <v>28180</v>
      </c>
      <c r="AO319" s="493" t="s">
        <v>648</v>
      </c>
      <c r="AP319" s="493" t="s">
        <v>687</v>
      </c>
      <c r="AQ319" s="494">
        <v>1</v>
      </c>
      <c r="AR319" s="494">
        <v>0.25</v>
      </c>
      <c r="AS319" s="494">
        <v>0.95</v>
      </c>
      <c r="AT319" s="524">
        <v>0.9</v>
      </c>
      <c r="AU319" s="525" t="str">
        <f t="shared" si="19"/>
        <v>SI</v>
      </c>
      <c r="AV319" s="525" t="str">
        <f t="shared" si="20"/>
        <v>NON</v>
      </c>
      <c r="AW319" s="2"/>
      <c r="AX319" s="2"/>
      <c r="AY319" s="2"/>
      <c r="AZ319" s="2"/>
      <c r="BM319" s="592"/>
      <c r="BN319" s="495">
        <v>28180</v>
      </c>
      <c r="BO319" s="495" t="s">
        <v>648</v>
      </c>
      <c r="BP319" s="495"/>
      <c r="BQ319" s="495"/>
      <c r="BR319" s="496"/>
      <c r="BS319" s="496"/>
      <c r="BT319" s="497"/>
      <c r="BU319" s="498" t="str">
        <f t="shared" si="21"/>
        <v>----</v>
      </c>
      <c r="BV319" s="499" t="str">
        <f t="shared" si="22"/>
        <v>----</v>
      </c>
    </row>
    <row r="320" spans="13:74">
      <c r="M320" s="500"/>
      <c r="N320" s="500"/>
      <c r="O320" s="500"/>
      <c r="P320" s="501"/>
      <c r="Q320" s="25"/>
      <c r="R320" s="25"/>
      <c r="S320" s="25"/>
      <c r="T320" s="25"/>
      <c r="U320" s="25"/>
      <c r="V320" s="25"/>
      <c r="AM320" s="500"/>
      <c r="AN320" s="500"/>
      <c r="AO320" s="500"/>
      <c r="AP320" s="501"/>
      <c r="AQ320" s="25"/>
      <c r="AR320" s="25"/>
      <c r="AS320" s="25"/>
      <c r="AT320" s="25"/>
      <c r="AU320" s="25"/>
      <c r="AV320" s="25"/>
      <c r="AW320" s="2"/>
      <c r="AX320" s="2"/>
      <c r="AY320" s="2"/>
      <c r="AZ320" s="2"/>
      <c r="BM320" s="500"/>
      <c r="BN320" s="500"/>
      <c r="BO320" s="500"/>
      <c r="BP320" s="501"/>
      <c r="BQ320" s="25"/>
      <c r="BR320" s="25"/>
      <c r="BS320" s="25"/>
      <c r="BT320" s="25"/>
      <c r="BU320" s="25"/>
      <c r="BV320" s="25"/>
    </row>
    <row r="321" spans="13:74">
      <c r="M321" s="500"/>
      <c r="N321" s="500"/>
      <c r="O321" s="500"/>
      <c r="P321" s="526" t="s">
        <v>688</v>
      </c>
      <c r="Q321" s="527">
        <f>MIN(Q306:Q319)</f>
        <v>1</v>
      </c>
      <c r="R321" s="25"/>
      <c r="S321" s="25"/>
      <c r="T321" s="25"/>
      <c r="U321" s="25"/>
      <c r="V321" s="25"/>
      <c r="AM321" s="500"/>
      <c r="AN321" s="500"/>
      <c r="AO321" s="500"/>
      <c r="AP321" s="501"/>
      <c r="AQ321" s="25"/>
      <c r="AR321" s="25"/>
      <c r="AS321" s="25"/>
      <c r="AT321" s="25"/>
      <c r="AU321" s="25"/>
      <c r="AV321" s="25"/>
      <c r="AW321" s="2"/>
      <c r="AX321" s="2"/>
      <c r="AY321" s="2"/>
      <c r="AZ321" s="2"/>
      <c r="BM321" s="500"/>
      <c r="BN321" s="500"/>
      <c r="BO321" s="500"/>
      <c r="BP321" s="501"/>
      <c r="BQ321" s="25"/>
      <c r="BR321" s="25"/>
      <c r="BS321" s="25"/>
      <c r="BT321" s="25"/>
      <c r="BU321" s="25"/>
      <c r="BV321" s="25"/>
    </row>
    <row r="322" spans="13:74">
      <c r="M322" s="500"/>
      <c r="N322" s="500"/>
      <c r="O322" s="500"/>
      <c r="P322" s="526" t="s">
        <v>689</v>
      </c>
      <c r="Q322" s="25"/>
      <c r="R322" s="25"/>
      <c r="S322" s="25">
        <v>100</v>
      </c>
      <c r="T322" s="25"/>
      <c r="U322" s="25"/>
      <c r="V322" s="25"/>
      <c r="AM322" s="500"/>
      <c r="AN322" s="500"/>
      <c r="AO322" s="500"/>
      <c r="AP322" s="501"/>
      <c r="AQ322" s="25"/>
      <c r="AR322" s="25"/>
      <c r="AS322" s="25"/>
      <c r="AT322" s="25"/>
      <c r="AU322" s="25"/>
      <c r="AV322" s="25"/>
      <c r="AW322" s="2"/>
      <c r="AX322" s="2"/>
      <c r="AY322" s="2"/>
      <c r="AZ322" s="2"/>
      <c r="BM322" s="500"/>
      <c r="BN322" s="500"/>
      <c r="BO322" s="500"/>
      <c r="BP322" s="501"/>
      <c r="BQ322" s="25"/>
      <c r="BR322" s="25"/>
      <c r="BS322" s="25"/>
      <c r="BT322" s="25"/>
      <c r="BU322" s="25"/>
      <c r="BV322" s="25"/>
    </row>
    <row r="323" spans="13:74">
      <c r="M323" s="500"/>
      <c r="N323" s="500"/>
      <c r="O323" s="500"/>
      <c r="P323" s="501"/>
      <c r="Q323" s="25"/>
      <c r="R323" s="25"/>
      <c r="S323" s="25"/>
      <c r="T323" s="25"/>
      <c r="U323" s="25"/>
      <c r="V323" s="25"/>
      <c r="AM323" s="500"/>
      <c r="AN323" s="500"/>
      <c r="AO323" s="500"/>
      <c r="AP323" s="501"/>
      <c r="AQ323" s="25"/>
      <c r="AR323" s="25"/>
      <c r="AS323" s="25"/>
      <c r="AT323" s="25"/>
      <c r="AU323" s="25"/>
      <c r="AV323" s="25"/>
      <c r="AW323" s="2"/>
      <c r="AX323" s="2"/>
      <c r="AY323" s="2"/>
      <c r="AZ323" s="2"/>
      <c r="BM323" s="500"/>
      <c r="BN323" s="500"/>
      <c r="BO323" s="500"/>
      <c r="BP323" s="501"/>
      <c r="BQ323" s="25"/>
      <c r="BR323" s="25"/>
      <c r="BS323" s="25"/>
      <c r="BT323" s="25"/>
      <c r="BU323" s="25"/>
      <c r="BV323" s="25"/>
    </row>
    <row r="324" spans="13:74">
      <c r="M324" s="500"/>
      <c r="N324" s="500"/>
      <c r="O324" s="500"/>
      <c r="P324" s="501"/>
      <c r="Q324" s="25"/>
      <c r="R324" s="25"/>
      <c r="S324" s="25"/>
      <c r="T324" s="25"/>
      <c r="U324" s="25"/>
      <c r="V324" s="25"/>
      <c r="AM324" s="500"/>
      <c r="AN324" s="500"/>
      <c r="AO324" s="500"/>
      <c r="AP324" s="501"/>
      <c r="AQ324" s="25"/>
      <c r="AR324" s="25"/>
      <c r="AS324" s="25"/>
      <c r="AT324" s="25"/>
      <c r="AU324" s="25"/>
      <c r="AV324" s="25"/>
      <c r="AW324" s="2"/>
      <c r="AX324" s="2"/>
      <c r="AY324" s="2"/>
      <c r="AZ324" s="2"/>
      <c r="BM324" s="500"/>
      <c r="BN324" s="500"/>
      <c r="BO324" s="500"/>
      <c r="BP324" s="501"/>
      <c r="BQ324" s="25"/>
      <c r="BR324" s="25"/>
      <c r="BS324" s="25"/>
      <c r="BT324" s="25"/>
      <c r="BU324" s="25"/>
      <c r="BV324" s="25"/>
    </row>
    <row r="325" spans="13:74">
      <c r="M325" s="500"/>
      <c r="N325" s="500"/>
      <c r="O325" s="500"/>
      <c r="P325" s="501"/>
      <c r="Q325" s="25"/>
      <c r="R325" s="25"/>
      <c r="S325" s="25"/>
      <c r="T325" s="25"/>
      <c r="U325" s="25"/>
      <c r="V325" s="25"/>
      <c r="AM325" s="500"/>
      <c r="AN325" s="500"/>
      <c r="AO325" s="500"/>
      <c r="AP325" s="501"/>
      <c r="AQ325" s="25"/>
      <c r="AR325" s="25"/>
      <c r="AS325" s="25"/>
      <c r="AT325" s="25"/>
      <c r="AU325" s="25"/>
      <c r="AV325" s="25"/>
      <c r="AW325" s="2"/>
      <c r="AX325" s="2"/>
      <c r="AY325" s="2"/>
      <c r="AZ325" s="2"/>
      <c r="BM325" s="500"/>
      <c r="BN325" s="500"/>
      <c r="BO325" s="500"/>
      <c r="BP325" s="501"/>
      <c r="BQ325" s="25"/>
      <c r="BR325" s="25"/>
      <c r="BS325" s="25"/>
      <c r="BT325" s="25"/>
      <c r="BU325" s="25"/>
      <c r="BV325" s="25"/>
    </row>
    <row r="326" spans="13:74">
      <c r="M326" s="500"/>
      <c r="N326" s="500"/>
      <c r="O326" s="500"/>
      <c r="P326" s="501"/>
      <c r="Q326" s="25"/>
      <c r="R326" s="25"/>
      <c r="S326" s="25"/>
      <c r="T326" s="25"/>
      <c r="U326" s="25"/>
      <c r="V326" s="25"/>
      <c r="AM326" s="500"/>
      <c r="AN326" s="500"/>
      <c r="AO326" s="500"/>
      <c r="AP326" s="501"/>
      <c r="AQ326" s="25"/>
      <c r="AR326" s="25"/>
      <c r="AS326" s="25"/>
      <c r="AT326" s="25"/>
      <c r="AU326" s="25"/>
      <c r="AV326" s="25"/>
      <c r="AW326" s="2"/>
      <c r="AX326" s="2"/>
      <c r="AY326" s="2"/>
      <c r="AZ326" s="2"/>
      <c r="BM326" s="500"/>
      <c r="BN326" s="500"/>
      <c r="BO326" s="500"/>
      <c r="BP326" s="501"/>
      <c r="BQ326" s="25"/>
      <c r="BR326" s="25"/>
      <c r="BS326" s="25"/>
      <c r="BT326" s="25"/>
      <c r="BU326" s="25"/>
      <c r="BV326" s="25"/>
    </row>
    <row r="327" spans="13:74">
      <c r="M327" s="500"/>
      <c r="N327" s="500"/>
      <c r="O327" s="500"/>
      <c r="P327" s="501"/>
      <c r="Q327" s="25"/>
      <c r="R327" s="25"/>
      <c r="S327" s="25"/>
      <c r="T327" s="25"/>
      <c r="U327" s="25"/>
      <c r="V327" s="25"/>
      <c r="AM327" s="500"/>
      <c r="AN327" s="500"/>
      <c r="AO327" s="500"/>
      <c r="AP327" s="501"/>
      <c r="AQ327" s="25"/>
      <c r="AR327" s="25"/>
      <c r="AS327" s="25"/>
      <c r="AT327" s="25"/>
      <c r="AU327" s="25"/>
      <c r="AV327" s="25"/>
      <c r="AW327" s="2"/>
      <c r="AX327" s="2"/>
      <c r="AY327" s="2"/>
      <c r="AZ327" s="2"/>
      <c r="BM327" s="500"/>
      <c r="BN327" s="500"/>
      <c r="BO327" s="500"/>
      <c r="BP327" s="501"/>
      <c r="BQ327" s="25"/>
      <c r="BR327" s="25"/>
      <c r="BS327" s="25"/>
      <c r="BT327" s="25"/>
      <c r="BU327" s="25"/>
      <c r="BV327" s="25"/>
    </row>
    <row r="328" spans="13:74">
      <c r="M328" s="500"/>
      <c r="N328" s="500"/>
      <c r="O328" s="500"/>
      <c r="P328" s="501"/>
      <c r="Q328" s="25"/>
      <c r="R328" s="25"/>
      <c r="S328" s="25"/>
      <c r="T328" s="25"/>
      <c r="U328" s="25"/>
      <c r="V328" s="25"/>
      <c r="AM328" s="500"/>
      <c r="AN328" s="500"/>
      <c r="AO328" s="500"/>
      <c r="AP328" s="501"/>
      <c r="AQ328" s="25"/>
      <c r="AR328" s="25"/>
      <c r="AS328" s="25"/>
      <c r="AT328" s="25"/>
      <c r="AU328" s="25"/>
      <c r="AV328" s="25"/>
      <c r="AW328" s="2"/>
      <c r="AX328" s="2"/>
      <c r="AY328" s="2"/>
      <c r="AZ328" s="2"/>
      <c r="BM328" s="500"/>
      <c r="BN328" s="500"/>
      <c r="BO328" s="500"/>
      <c r="BP328" s="501"/>
      <c r="BQ328" s="25"/>
      <c r="BR328" s="25"/>
      <c r="BS328" s="25"/>
      <c r="BT328" s="25"/>
      <c r="BU328" s="25"/>
      <c r="BV328" s="25"/>
    </row>
    <row r="329" spans="13:74">
      <c r="M329" s="500"/>
      <c r="N329" s="500"/>
      <c r="O329" s="500"/>
      <c r="P329" s="501"/>
      <c r="Q329" s="25"/>
      <c r="R329" s="25"/>
      <c r="S329" s="25"/>
      <c r="T329" s="25"/>
      <c r="U329" s="25"/>
      <c r="V329" s="25"/>
      <c r="AM329" s="500"/>
      <c r="AN329" s="500"/>
      <c r="AO329" s="500"/>
      <c r="AP329" s="501"/>
      <c r="AQ329" s="25"/>
      <c r="AR329" s="25"/>
      <c r="AS329" s="25"/>
      <c r="AT329" s="25"/>
      <c r="AU329" s="25"/>
      <c r="AV329" s="25"/>
      <c r="AW329" s="2"/>
      <c r="AX329" s="2"/>
      <c r="AY329" s="2"/>
      <c r="AZ329" s="2"/>
      <c r="BM329" s="500"/>
      <c r="BN329" s="500"/>
      <c r="BO329" s="500"/>
      <c r="BP329" s="501"/>
      <c r="BQ329" s="25"/>
      <c r="BR329" s="25"/>
      <c r="BS329" s="25"/>
      <c r="BT329" s="25"/>
      <c r="BU329" s="25"/>
      <c r="BV329" s="25"/>
    </row>
    <row r="330" spans="13:74">
      <c r="M330" s="500"/>
      <c r="N330" s="500"/>
      <c r="O330" s="500"/>
      <c r="P330" s="501"/>
      <c r="Q330" s="25"/>
      <c r="R330" s="25"/>
      <c r="S330" s="25"/>
      <c r="T330" s="25"/>
      <c r="U330" s="25"/>
      <c r="V330" s="25"/>
      <c r="AM330" s="500"/>
      <c r="AN330" s="500"/>
      <c r="AO330" s="500"/>
      <c r="AP330" s="501"/>
      <c r="AQ330" s="25"/>
      <c r="AR330" s="25"/>
      <c r="AS330" s="25"/>
      <c r="AT330" s="25"/>
      <c r="AU330" s="25"/>
      <c r="AV330" s="25"/>
      <c r="AW330" s="2"/>
      <c r="AX330" s="2"/>
      <c r="AY330" s="2"/>
      <c r="AZ330" s="2"/>
      <c r="BM330" s="500"/>
      <c r="BN330" s="500"/>
      <c r="BO330" s="500"/>
      <c r="BP330" s="501"/>
      <c r="BQ330" s="25"/>
      <c r="BR330" s="25"/>
      <c r="BS330" s="25"/>
      <c r="BT330" s="25"/>
      <c r="BU330" s="25"/>
      <c r="BV330" s="25"/>
    </row>
    <row r="331" spans="13:74">
      <c r="M331" s="500"/>
      <c r="N331" s="500"/>
      <c r="O331" s="500"/>
      <c r="P331" s="501"/>
      <c r="Q331" s="25"/>
      <c r="R331" s="25"/>
      <c r="S331" s="25"/>
      <c r="T331" s="25"/>
      <c r="U331" s="25"/>
      <c r="V331" s="25"/>
      <c r="AM331" s="500"/>
      <c r="AN331" s="500"/>
      <c r="AO331" s="500"/>
      <c r="AP331" s="501"/>
      <c r="AQ331" s="25"/>
      <c r="AR331" s="25"/>
      <c r="AS331" s="25"/>
      <c r="AT331" s="25"/>
      <c r="AU331" s="25"/>
      <c r="AV331" s="25"/>
      <c r="AW331" s="2"/>
      <c r="AX331" s="2"/>
      <c r="AY331" s="2"/>
      <c r="AZ331" s="2"/>
      <c r="BM331" s="500"/>
      <c r="BN331" s="500"/>
      <c r="BO331" s="500"/>
      <c r="BP331" s="501"/>
      <c r="BQ331" s="25"/>
      <c r="BR331" s="25"/>
      <c r="BS331" s="25"/>
      <c r="BT331" s="25"/>
      <c r="BU331" s="25"/>
      <c r="BV331" s="25"/>
    </row>
    <row r="332" spans="13:74">
      <c r="M332" s="500"/>
      <c r="N332" s="500"/>
      <c r="O332" s="500"/>
      <c r="P332" s="501"/>
      <c r="Q332" s="25"/>
      <c r="R332" s="25"/>
      <c r="S332" s="25"/>
      <c r="T332" s="25"/>
      <c r="U332" s="25"/>
      <c r="V332" s="25"/>
      <c r="AM332" s="500"/>
      <c r="AN332" s="500"/>
      <c r="AO332" s="500"/>
      <c r="AP332" s="501"/>
      <c r="AQ332" s="25"/>
      <c r="AR332" s="25"/>
      <c r="AS332" s="25"/>
      <c r="AT332" s="25"/>
      <c r="AU332" s="25"/>
      <c r="AV332" s="25"/>
      <c r="AW332" s="2"/>
      <c r="AX332" s="2"/>
      <c r="AY332" s="2"/>
      <c r="AZ332" s="2"/>
      <c r="BM332" s="500"/>
      <c r="BN332" s="500"/>
      <c r="BO332" s="500"/>
      <c r="BP332" s="501"/>
      <c r="BQ332" s="25"/>
      <c r="BR332" s="25"/>
      <c r="BS332" s="25"/>
      <c r="BT332" s="25"/>
      <c r="BU332" s="25"/>
      <c r="BV332" s="25"/>
    </row>
    <row r="333" spans="13:74">
      <c r="M333" s="500"/>
      <c r="N333" s="500"/>
      <c r="O333" s="500"/>
      <c r="P333" s="501"/>
      <c r="Q333" s="25"/>
      <c r="R333" s="25"/>
      <c r="S333" s="25"/>
      <c r="T333" s="25"/>
      <c r="U333" s="25"/>
      <c r="V333" s="25"/>
      <c r="AM333" s="500"/>
      <c r="AN333" s="500"/>
      <c r="AO333" s="500"/>
      <c r="AP333" s="501"/>
      <c r="AQ333" s="25"/>
      <c r="AR333" s="25"/>
      <c r="AS333" s="25"/>
      <c r="AT333" s="25"/>
      <c r="AU333" s="25"/>
      <c r="AV333" s="25"/>
      <c r="AW333" s="2"/>
      <c r="AX333" s="2"/>
      <c r="AY333" s="2"/>
      <c r="AZ333" s="2"/>
      <c r="BM333" s="500"/>
      <c r="BN333" s="500"/>
      <c r="BO333" s="500"/>
      <c r="BP333" s="501"/>
      <c r="BQ333" s="25"/>
      <c r="BR333" s="25"/>
      <c r="BS333" s="25"/>
      <c r="BT333" s="25"/>
      <c r="BU333" s="25"/>
      <c r="BV333" s="25"/>
    </row>
    <row r="334" spans="13:74">
      <c r="M334" s="500"/>
      <c r="N334" s="500"/>
      <c r="O334" s="500"/>
      <c r="P334" s="501"/>
      <c r="Q334" s="25"/>
      <c r="R334" s="25"/>
      <c r="S334" s="25"/>
      <c r="T334" s="25"/>
      <c r="U334" s="25"/>
      <c r="V334" s="25"/>
      <c r="AM334" s="500"/>
      <c r="AN334" s="500"/>
      <c r="AO334" s="500"/>
      <c r="AP334" s="501"/>
      <c r="AQ334" s="25"/>
      <c r="AR334" s="25"/>
      <c r="AS334" s="25"/>
      <c r="AT334" s="25"/>
      <c r="AU334" s="25"/>
      <c r="AV334" s="25"/>
      <c r="AW334" s="2"/>
      <c r="AX334" s="2"/>
      <c r="AY334" s="2"/>
      <c r="AZ334" s="2"/>
      <c r="BM334" s="500"/>
      <c r="BN334" s="500"/>
      <c r="BO334" s="500"/>
      <c r="BP334" s="501"/>
      <c r="BQ334" s="25"/>
      <c r="BR334" s="25"/>
      <c r="BS334" s="25"/>
      <c r="BT334" s="25"/>
      <c r="BU334" s="25"/>
      <c r="BV334" s="25"/>
    </row>
    <row r="335" spans="13:74">
      <c r="M335" s="500"/>
      <c r="N335" s="500"/>
      <c r="O335" s="500"/>
      <c r="P335" s="501"/>
      <c r="Q335" s="25"/>
      <c r="R335" s="25"/>
      <c r="S335" s="25"/>
      <c r="T335" s="25"/>
      <c r="U335" s="25"/>
      <c r="V335" s="25"/>
      <c r="AM335" s="500"/>
      <c r="AN335" s="500"/>
      <c r="AO335" s="500"/>
      <c r="AP335" s="501"/>
      <c r="AQ335" s="25"/>
      <c r="AR335" s="25"/>
      <c r="AS335" s="25"/>
      <c r="AT335" s="25"/>
      <c r="AU335" s="25"/>
      <c r="AV335" s="25"/>
      <c r="AW335" s="2"/>
      <c r="AX335" s="2"/>
      <c r="AY335" s="2"/>
      <c r="AZ335" s="2"/>
      <c r="BM335" s="500"/>
      <c r="BN335" s="500"/>
      <c r="BO335" s="500"/>
      <c r="BP335" s="501"/>
      <c r="BQ335" s="25"/>
      <c r="BR335" s="25"/>
      <c r="BS335" s="25"/>
      <c r="BT335" s="25"/>
      <c r="BU335" s="25"/>
      <c r="BV335" s="25"/>
    </row>
    <row r="336" spans="13:74">
      <c r="M336" s="500"/>
      <c r="N336" s="500"/>
      <c r="O336" s="500"/>
      <c r="P336" s="501"/>
      <c r="Q336" s="25"/>
      <c r="R336" s="25"/>
      <c r="S336" s="25"/>
      <c r="T336" s="25"/>
      <c r="U336" s="25"/>
      <c r="V336" s="25"/>
      <c r="AM336" s="500"/>
      <c r="AN336" s="500"/>
      <c r="AO336" s="500"/>
      <c r="AP336" s="501"/>
      <c r="AQ336" s="25"/>
      <c r="AR336" s="25"/>
      <c r="AS336" s="25"/>
      <c r="AT336" s="25"/>
      <c r="AU336" s="25"/>
      <c r="AV336" s="25"/>
      <c r="AW336" s="2"/>
      <c r="AX336" s="2"/>
      <c r="AY336" s="2"/>
      <c r="AZ336" s="2"/>
      <c r="BM336" s="500"/>
      <c r="BN336" s="500"/>
      <c r="BO336" s="500"/>
      <c r="BP336" s="501"/>
      <c r="BQ336" s="25"/>
      <c r="BR336" s="25"/>
      <c r="BS336" s="25"/>
      <c r="BT336" s="25"/>
      <c r="BU336" s="25"/>
      <c r="BV336" s="25"/>
    </row>
    <row r="337" spans="13:74">
      <c r="M337" s="500"/>
      <c r="N337" s="500"/>
      <c r="O337" s="500"/>
      <c r="P337" s="501"/>
      <c r="Q337" s="25"/>
      <c r="R337" s="25"/>
      <c r="S337" s="25"/>
      <c r="T337" s="25"/>
      <c r="U337" s="25"/>
      <c r="V337" s="25"/>
      <c r="AM337" s="500"/>
      <c r="AN337" s="500"/>
      <c r="AO337" s="500"/>
      <c r="AP337" s="501"/>
      <c r="AQ337" s="25"/>
      <c r="AR337" s="25"/>
      <c r="AS337" s="25"/>
      <c r="AT337" s="25"/>
      <c r="AU337" s="25"/>
      <c r="AV337" s="25"/>
      <c r="AW337" s="2"/>
      <c r="AX337" s="2"/>
      <c r="AY337" s="2"/>
      <c r="AZ337" s="2"/>
      <c r="BM337" s="500"/>
      <c r="BN337" s="500"/>
      <c r="BO337" s="500"/>
      <c r="BP337" s="501"/>
      <c r="BQ337" s="25"/>
      <c r="BR337" s="25"/>
      <c r="BS337" s="25"/>
      <c r="BT337" s="25"/>
      <c r="BU337" s="25"/>
      <c r="BV337" s="25"/>
    </row>
    <row r="338" spans="13:74">
      <c r="M338" s="500"/>
      <c r="N338" s="500"/>
      <c r="O338" s="500"/>
      <c r="P338" s="501"/>
      <c r="Q338" s="25"/>
      <c r="R338" s="25"/>
      <c r="S338" s="25"/>
      <c r="T338" s="25"/>
      <c r="U338" s="25"/>
      <c r="V338" s="25"/>
      <c r="AM338" s="500"/>
      <c r="AN338" s="500"/>
      <c r="AO338" s="500"/>
      <c r="AP338" s="501"/>
      <c r="AQ338" s="25"/>
      <c r="AR338" s="25"/>
      <c r="AS338" s="25"/>
      <c r="AT338" s="25"/>
      <c r="AU338" s="25"/>
      <c r="AV338" s="25"/>
      <c r="AW338" s="2"/>
      <c r="AX338" s="2"/>
      <c r="AY338" s="2"/>
      <c r="AZ338" s="2"/>
      <c r="BM338" s="500"/>
      <c r="BN338" s="500"/>
      <c r="BO338" s="500"/>
      <c r="BP338" s="501"/>
      <c r="BQ338" s="25"/>
      <c r="BR338" s="25"/>
      <c r="BS338" s="25"/>
      <c r="BT338" s="25"/>
      <c r="BU338" s="25"/>
      <c r="BV338" s="25"/>
    </row>
    <row r="339" spans="13:74">
      <c r="M339" s="500"/>
      <c r="N339" s="500"/>
      <c r="O339" s="500"/>
      <c r="P339" s="501"/>
      <c r="Q339" s="25"/>
      <c r="R339" s="25"/>
      <c r="S339" s="25"/>
      <c r="T339" s="25"/>
      <c r="U339" s="25"/>
      <c r="V339" s="25"/>
      <c r="AM339" s="500"/>
      <c r="AN339" s="500"/>
      <c r="AO339" s="500"/>
      <c r="AP339" s="501"/>
      <c r="AQ339" s="25"/>
      <c r="AR339" s="25"/>
      <c r="AS339" s="25"/>
      <c r="AT339" s="25"/>
      <c r="AU339" s="25"/>
      <c r="AV339" s="25"/>
      <c r="AW339" s="2"/>
      <c r="AX339" s="2"/>
      <c r="AY339" s="2"/>
      <c r="AZ339" s="2"/>
      <c r="BM339" s="500"/>
      <c r="BN339" s="500"/>
      <c r="BO339" s="500"/>
      <c r="BP339" s="501"/>
      <c r="BQ339" s="25"/>
      <c r="BR339" s="25"/>
      <c r="BS339" s="25"/>
      <c r="BT339" s="25"/>
      <c r="BU339" s="25"/>
      <c r="BV339" s="25"/>
    </row>
    <row r="340" spans="13:74">
      <c r="M340" s="500"/>
      <c r="N340" s="500"/>
      <c r="O340" s="500"/>
      <c r="P340" s="501"/>
      <c r="Q340" s="25"/>
      <c r="R340" s="25"/>
      <c r="S340" s="25"/>
      <c r="T340" s="25"/>
      <c r="U340" s="25"/>
      <c r="V340" s="25"/>
      <c r="AM340" s="500"/>
      <c r="AN340" s="500"/>
      <c r="AO340" s="500"/>
      <c r="AP340" s="501"/>
      <c r="AQ340" s="25"/>
      <c r="AR340" s="25"/>
      <c r="AS340" s="25"/>
      <c r="AT340" s="25"/>
      <c r="AU340" s="25"/>
      <c r="AV340" s="25"/>
      <c r="AW340" s="2"/>
      <c r="AX340" s="2"/>
      <c r="AY340" s="2"/>
      <c r="AZ340" s="2"/>
      <c r="BM340" s="500"/>
      <c r="BN340" s="500"/>
      <c r="BO340" s="500"/>
      <c r="BP340" s="501"/>
      <c r="BQ340" s="25"/>
      <c r="BR340" s="25"/>
      <c r="BS340" s="25"/>
      <c r="BT340" s="25"/>
      <c r="BU340" s="25"/>
      <c r="BV340" s="25"/>
    </row>
    <row r="341" spans="13:74">
      <c r="M341" s="500"/>
      <c r="N341" s="500"/>
      <c r="O341" s="500"/>
      <c r="P341" s="501"/>
      <c r="Q341" s="25"/>
      <c r="R341" s="25"/>
      <c r="S341" s="25"/>
      <c r="T341" s="25"/>
      <c r="U341" s="25"/>
      <c r="V341" s="25"/>
      <c r="AM341" s="500"/>
      <c r="AN341" s="500"/>
      <c r="AO341" s="500"/>
      <c r="AP341" s="501"/>
      <c r="AQ341" s="25"/>
      <c r="AR341" s="25"/>
      <c r="AS341" s="25"/>
      <c r="AT341" s="25"/>
      <c r="AU341" s="25"/>
      <c r="AV341" s="25"/>
      <c r="AW341" s="2"/>
      <c r="AX341" s="2"/>
      <c r="AY341" s="2"/>
      <c r="AZ341" s="2"/>
      <c r="BM341" s="500"/>
      <c r="BN341" s="500"/>
      <c r="BO341" s="500"/>
      <c r="BP341" s="501"/>
      <c r="BQ341" s="25"/>
      <c r="BR341" s="25"/>
      <c r="BS341" s="25"/>
      <c r="BT341" s="25"/>
      <c r="BU341" s="25"/>
      <c r="BV341" s="25"/>
    </row>
    <row r="342" spans="13:74">
      <c r="M342" s="500"/>
      <c r="N342" s="500"/>
      <c r="O342" s="500"/>
      <c r="P342" s="501"/>
      <c r="Q342" s="25"/>
      <c r="R342" s="25"/>
      <c r="S342" s="25"/>
      <c r="T342" s="25"/>
      <c r="U342" s="25"/>
      <c r="V342" s="25"/>
      <c r="AM342" s="500"/>
      <c r="AN342" s="500"/>
      <c r="AO342" s="500"/>
      <c r="AP342" s="501"/>
      <c r="AQ342" s="25"/>
      <c r="AR342" s="25"/>
      <c r="AS342" s="25"/>
      <c r="AT342" s="25"/>
      <c r="AU342" s="25"/>
      <c r="AV342" s="25"/>
      <c r="AW342" s="2"/>
      <c r="AX342" s="2"/>
      <c r="AY342" s="2"/>
      <c r="AZ342" s="2"/>
      <c r="BM342" s="500"/>
      <c r="BN342" s="500"/>
      <c r="BO342" s="500"/>
      <c r="BP342" s="501"/>
      <c r="BQ342" s="25"/>
      <c r="BR342" s="25"/>
      <c r="BS342" s="25"/>
      <c r="BT342" s="25"/>
      <c r="BU342" s="25"/>
      <c r="BV342" s="25"/>
    </row>
    <row r="343" spans="13:74">
      <c r="M343" s="500"/>
      <c r="N343" s="500"/>
      <c r="O343" s="500"/>
      <c r="P343" s="501"/>
      <c r="Q343" s="25"/>
      <c r="R343" s="25"/>
      <c r="S343" s="25"/>
      <c r="T343" s="25"/>
      <c r="U343" s="25"/>
      <c r="V343" s="25"/>
      <c r="AM343" s="500"/>
      <c r="AN343" s="500"/>
      <c r="AO343" s="500"/>
      <c r="AP343" s="501"/>
      <c r="AQ343" s="25"/>
      <c r="AR343" s="25"/>
      <c r="AS343" s="25"/>
      <c r="AT343" s="25"/>
      <c r="AU343" s="25"/>
      <c r="AV343" s="25"/>
      <c r="AW343" s="2"/>
      <c r="AX343" s="2"/>
      <c r="AY343" s="2"/>
      <c r="AZ343" s="2"/>
      <c r="BM343" s="500"/>
      <c r="BN343" s="500"/>
      <c r="BO343" s="500"/>
      <c r="BP343" s="501"/>
      <c r="BQ343" s="25"/>
      <c r="BR343" s="25"/>
      <c r="BS343" s="25"/>
      <c r="BT343" s="25"/>
      <c r="BU343" s="25"/>
      <c r="BV343" s="25"/>
    </row>
    <row r="344" spans="13:74">
      <c r="M344" s="500"/>
      <c r="N344" s="500"/>
      <c r="O344" s="500"/>
      <c r="P344" s="501"/>
      <c r="Q344" s="25"/>
      <c r="R344" s="25"/>
      <c r="S344" s="25"/>
      <c r="T344" s="25"/>
      <c r="U344" s="25"/>
      <c r="V344" s="25"/>
      <c r="AM344" s="500"/>
      <c r="AN344" s="500"/>
      <c r="AO344" s="500"/>
      <c r="AP344" s="501"/>
      <c r="AQ344" s="25"/>
      <c r="AR344" s="25"/>
      <c r="AS344" s="25"/>
      <c r="AT344" s="25"/>
      <c r="AU344" s="25"/>
      <c r="AV344" s="25"/>
      <c r="AW344" s="2"/>
      <c r="AX344" s="2"/>
      <c r="AY344" s="2"/>
      <c r="AZ344" s="2"/>
      <c r="BM344" s="500"/>
      <c r="BN344" s="500"/>
      <c r="BO344" s="500"/>
      <c r="BP344" s="501"/>
      <c r="BQ344" s="25"/>
      <c r="BR344" s="25"/>
      <c r="BS344" s="25"/>
      <c r="BT344" s="25"/>
      <c r="BU344" s="25"/>
      <c r="BV344" s="25"/>
    </row>
    <row r="345" spans="13:74">
      <c r="M345" s="500"/>
      <c r="N345" s="500"/>
      <c r="O345" s="500"/>
      <c r="P345" s="501"/>
      <c r="Q345" s="25"/>
      <c r="R345" s="25"/>
      <c r="S345" s="25"/>
      <c r="T345" s="25"/>
      <c r="U345" s="25"/>
      <c r="V345" s="25"/>
      <c r="AM345" s="500"/>
      <c r="AN345" s="500"/>
      <c r="AO345" s="500"/>
      <c r="AP345" s="501"/>
      <c r="AQ345" s="25"/>
      <c r="AR345" s="25"/>
      <c r="AS345" s="25"/>
      <c r="AT345" s="25"/>
      <c r="AU345" s="25"/>
      <c r="AV345" s="25"/>
      <c r="AW345" s="2"/>
      <c r="AX345" s="2"/>
      <c r="AY345" s="2"/>
      <c r="AZ345" s="2"/>
      <c r="BM345" s="500"/>
      <c r="BN345" s="500"/>
      <c r="BO345" s="500"/>
      <c r="BP345" s="501"/>
      <c r="BQ345" s="25"/>
      <c r="BR345" s="25"/>
      <c r="BS345" s="25"/>
      <c r="BT345" s="25"/>
      <c r="BU345" s="25"/>
      <c r="BV345" s="25"/>
    </row>
    <row r="346" spans="13:74">
      <c r="M346" s="2"/>
      <c r="N346" s="2"/>
      <c r="O346" s="1"/>
      <c r="P346" s="2"/>
      <c r="Q346" s="2"/>
      <c r="R346" s="2"/>
      <c r="S346" s="2"/>
      <c r="T346" s="2"/>
      <c r="U346" s="2"/>
      <c r="V346" s="2"/>
      <c r="W346" s="2"/>
      <c r="X346" s="2"/>
      <c r="Y346" s="2"/>
      <c r="Z346" s="2"/>
      <c r="AM346" s="2"/>
      <c r="AN346" s="2"/>
      <c r="AO346" s="1"/>
      <c r="AP346" s="2"/>
      <c r="AQ346" s="2"/>
      <c r="AR346" s="2"/>
      <c r="AS346" s="2"/>
      <c r="AT346" s="2"/>
      <c r="AU346" s="2"/>
      <c r="AV346" s="2"/>
      <c r="AW346" s="2"/>
      <c r="AX346" s="2"/>
      <c r="AY346" s="2"/>
      <c r="AZ346" s="2"/>
      <c r="BM346" s="2"/>
      <c r="BN346" s="2"/>
      <c r="BO346" s="1"/>
      <c r="BP346" s="2"/>
      <c r="BQ346" s="2"/>
      <c r="BR346" s="2"/>
      <c r="BS346" s="2"/>
      <c r="BT346" s="2"/>
      <c r="BU346" s="2"/>
      <c r="BV346" s="2"/>
    </row>
    <row r="347" spans="13:74">
      <c r="M347" s="2"/>
      <c r="N347" s="2"/>
      <c r="O347" s="1"/>
      <c r="P347" s="2"/>
      <c r="Q347" s="2"/>
      <c r="R347" s="2"/>
      <c r="S347" s="2"/>
      <c r="T347" s="2"/>
      <c r="U347" s="2"/>
      <c r="V347" s="2"/>
      <c r="W347" s="2"/>
      <c r="X347" s="2"/>
      <c r="Y347" s="2"/>
      <c r="Z347" s="2"/>
      <c r="AM347" s="2"/>
      <c r="AN347" s="2"/>
      <c r="AO347" s="1"/>
      <c r="AP347" s="2"/>
      <c r="AQ347" s="2"/>
      <c r="AR347" s="2"/>
      <c r="AS347" s="2"/>
      <c r="AT347" s="2"/>
      <c r="AU347" s="2"/>
      <c r="AV347" s="2"/>
      <c r="AW347" s="2"/>
      <c r="AX347" s="2"/>
      <c r="AY347" s="2"/>
      <c r="AZ347" s="2"/>
      <c r="BM347" s="2"/>
      <c r="BN347" s="2"/>
      <c r="BO347" s="1"/>
      <c r="BP347" s="2"/>
      <c r="BQ347" s="2"/>
      <c r="BR347" s="2"/>
      <c r="BS347" s="2"/>
      <c r="BT347" s="2"/>
      <c r="BU347" s="2"/>
      <c r="BV347" s="2"/>
    </row>
    <row r="348" spans="13:74">
      <c r="M348" s="2"/>
      <c r="N348" s="2"/>
      <c r="O348" s="1"/>
      <c r="P348" s="2"/>
      <c r="Q348" s="2"/>
      <c r="R348" s="2"/>
      <c r="S348" s="2"/>
      <c r="T348" s="2"/>
      <c r="U348" s="2"/>
      <c r="V348" s="2"/>
      <c r="W348" s="2"/>
      <c r="X348" s="2"/>
      <c r="Y348" s="2"/>
      <c r="Z348" s="2"/>
      <c r="AM348" s="2"/>
      <c r="AN348" s="2"/>
      <c r="AO348" s="1"/>
      <c r="AP348" s="2"/>
      <c r="AQ348" s="2"/>
      <c r="AR348" s="2"/>
      <c r="AS348" s="2"/>
      <c r="AT348" s="2"/>
      <c r="AU348" s="2"/>
      <c r="AV348" s="2"/>
      <c r="AW348" s="2"/>
      <c r="AX348" s="2"/>
      <c r="AY348" s="2"/>
      <c r="AZ348" s="2"/>
      <c r="BM348" s="2"/>
      <c r="BN348" s="2"/>
      <c r="BO348" s="1"/>
      <c r="BP348" s="2"/>
      <c r="BQ348" s="2"/>
      <c r="BR348" s="2"/>
      <c r="BS348" s="2"/>
      <c r="BT348" s="2"/>
      <c r="BU348" s="2"/>
      <c r="BV348" s="2"/>
    </row>
    <row r="349" spans="13:74" s="1" customFormat="1" ht="30" customHeight="1">
      <c r="M349" s="2"/>
      <c r="N349" s="2"/>
      <c r="P349" s="2"/>
      <c r="Q349" s="2"/>
      <c r="R349" s="2"/>
      <c r="S349" s="2"/>
      <c r="T349" s="2"/>
      <c r="U349" s="2"/>
      <c r="V349" s="2"/>
      <c r="W349" s="2"/>
      <c r="X349" s="2"/>
      <c r="Y349" s="2"/>
      <c r="Z349" s="2"/>
      <c r="AM349" s="2"/>
      <c r="AN349" s="2"/>
      <c r="AP349" s="2"/>
      <c r="AQ349" s="2"/>
      <c r="AR349" s="2"/>
      <c r="AS349" s="2"/>
      <c r="AT349" s="2"/>
      <c r="AU349" s="2"/>
      <c r="AV349" s="2"/>
      <c r="AW349" s="2"/>
      <c r="AX349" s="2"/>
      <c r="AY349" s="2"/>
      <c r="AZ349" s="2"/>
      <c r="BM349" s="2"/>
      <c r="BN349" s="2"/>
      <c r="BP349" s="2"/>
      <c r="BQ349" s="2"/>
      <c r="BR349" s="2"/>
      <c r="BS349" s="2"/>
      <c r="BT349" s="2"/>
      <c r="BU349" s="2"/>
      <c r="BV349" s="2"/>
    </row>
    <row r="350" spans="13:74" s="1" customFormat="1" ht="30" customHeight="1">
      <c r="M350" s="2"/>
      <c r="N350" s="2"/>
      <c r="P350" s="2"/>
      <c r="Q350" s="2"/>
      <c r="R350" s="2"/>
      <c r="S350" s="2"/>
      <c r="T350" s="2"/>
      <c r="U350" s="2"/>
      <c r="V350" s="2"/>
      <c r="W350" s="2"/>
      <c r="X350" s="2"/>
      <c r="Y350" s="2"/>
      <c r="Z350" s="2"/>
      <c r="AM350" s="2"/>
      <c r="AN350" s="2"/>
      <c r="AP350" s="2"/>
      <c r="AQ350" s="2"/>
      <c r="AR350" s="2"/>
      <c r="AS350" s="2"/>
      <c r="AT350" s="2"/>
      <c r="AU350" s="2"/>
      <c r="AV350" s="2"/>
      <c r="AW350" s="2"/>
      <c r="AX350" s="2"/>
      <c r="AY350" s="2"/>
      <c r="AZ350" s="2"/>
      <c r="BM350" s="2"/>
      <c r="BN350" s="2"/>
      <c r="BP350" s="2"/>
      <c r="BQ350" s="2"/>
      <c r="BR350" s="2"/>
      <c r="BS350" s="2"/>
      <c r="BT350" s="2"/>
      <c r="BU350" s="2"/>
      <c r="BV350" s="2"/>
    </row>
    <row r="351" spans="13:74" s="1" customFormat="1" ht="30" customHeight="1">
      <c r="M351" s="2"/>
      <c r="N351" s="2"/>
      <c r="P351" s="2"/>
      <c r="Q351" s="2"/>
      <c r="R351" s="2"/>
      <c r="S351" s="2"/>
      <c r="T351" s="2"/>
      <c r="U351" s="2"/>
      <c r="V351" s="2"/>
      <c r="W351" s="2"/>
      <c r="X351" s="2"/>
      <c r="Y351" s="2"/>
      <c r="Z351" s="2"/>
      <c r="AM351" s="2"/>
      <c r="AN351" s="2"/>
      <c r="AP351" s="2"/>
      <c r="AQ351" s="2"/>
      <c r="AR351" s="2"/>
      <c r="AS351" s="2"/>
      <c r="AT351" s="2"/>
      <c r="AU351" s="2"/>
      <c r="AV351" s="2"/>
      <c r="AW351" s="2"/>
      <c r="AX351" s="2"/>
      <c r="AY351" s="2"/>
      <c r="AZ351" s="2"/>
      <c r="BM351" s="2"/>
      <c r="BN351" s="2"/>
      <c r="BP351" s="2"/>
      <c r="BQ351" s="2"/>
      <c r="BR351" s="2"/>
      <c r="BS351" s="2"/>
      <c r="BT351" s="2"/>
      <c r="BU351" s="2"/>
      <c r="BV351" s="2"/>
    </row>
    <row r="352" spans="13:74" s="1" customFormat="1" ht="30" customHeight="1">
      <c r="M352" s="2"/>
      <c r="N352" s="2"/>
      <c r="P352" s="2"/>
      <c r="Q352" s="2"/>
      <c r="R352" s="2"/>
      <c r="S352" s="2"/>
      <c r="T352" s="2"/>
      <c r="U352" s="2"/>
      <c r="V352" s="2"/>
      <c r="W352" s="2"/>
      <c r="X352" s="2"/>
      <c r="Y352" s="2"/>
      <c r="Z352" s="2"/>
      <c r="AM352" s="2"/>
      <c r="AN352" s="2"/>
      <c r="AP352" s="2"/>
      <c r="AQ352" s="2"/>
      <c r="AR352" s="2"/>
      <c r="AS352" s="2"/>
      <c r="AT352" s="2"/>
      <c r="AU352" s="2"/>
      <c r="AV352" s="2"/>
      <c r="AW352" s="2"/>
      <c r="AX352" s="2"/>
      <c r="AY352" s="2"/>
      <c r="AZ352" s="2"/>
      <c r="BM352" s="2"/>
      <c r="BN352" s="2"/>
      <c r="BP352" s="2"/>
      <c r="BQ352" s="2"/>
      <c r="BR352" s="2"/>
      <c r="BS352" s="2"/>
      <c r="BT352" s="2"/>
      <c r="BU352" s="2"/>
      <c r="BV352" s="2"/>
    </row>
    <row r="353" spans="13:74" s="1" customFormat="1" ht="30" customHeight="1">
      <c r="M353" s="2"/>
      <c r="N353" s="2"/>
      <c r="P353" s="2"/>
      <c r="Q353" s="2"/>
      <c r="R353" s="2"/>
      <c r="S353" s="2"/>
      <c r="T353" s="2"/>
      <c r="U353" s="2"/>
      <c r="V353" s="2"/>
      <c r="W353" s="2"/>
      <c r="X353" s="2"/>
      <c r="Y353" s="2"/>
      <c r="Z353" s="2"/>
      <c r="AM353" s="2"/>
      <c r="AN353" s="2"/>
      <c r="AP353" s="2"/>
      <c r="AQ353" s="2"/>
      <c r="AR353" s="2"/>
      <c r="AS353" s="2"/>
      <c r="AT353" s="2"/>
      <c r="AU353" s="2"/>
      <c r="AV353" s="2"/>
      <c r="AW353" s="2"/>
      <c r="AX353" s="2"/>
      <c r="AY353" s="2"/>
      <c r="AZ353" s="2"/>
      <c r="BM353" s="2"/>
      <c r="BN353" s="2"/>
      <c r="BP353" s="2"/>
      <c r="BQ353" s="2"/>
      <c r="BR353" s="2"/>
      <c r="BS353" s="2"/>
      <c r="BT353" s="2"/>
      <c r="BU353" s="2"/>
      <c r="BV353" s="2"/>
    </row>
    <row r="354" spans="13:74" s="1" customFormat="1" ht="30" customHeight="1">
      <c r="M354" s="2"/>
      <c r="N354" s="2"/>
      <c r="P354" s="2"/>
      <c r="Q354" s="2"/>
      <c r="R354" s="2"/>
      <c r="S354" s="2"/>
      <c r="T354" s="2"/>
      <c r="U354" s="2"/>
      <c r="V354" s="2"/>
      <c r="W354" s="2"/>
      <c r="X354" s="2"/>
      <c r="Y354" s="2"/>
      <c r="Z354" s="2"/>
      <c r="AM354" s="2"/>
      <c r="AN354" s="2"/>
      <c r="AP354" s="2"/>
      <c r="AQ354" s="2"/>
      <c r="AR354" s="2"/>
      <c r="AS354" s="2"/>
      <c r="AT354" s="2"/>
      <c r="AU354" s="2"/>
      <c r="AV354" s="2"/>
      <c r="AW354" s="2"/>
      <c r="AX354" s="2"/>
      <c r="AY354" s="2"/>
      <c r="AZ354" s="2"/>
      <c r="BM354" s="2"/>
      <c r="BN354" s="2"/>
      <c r="BP354" s="2"/>
      <c r="BQ354" s="2"/>
      <c r="BR354" s="2"/>
      <c r="BS354" s="2"/>
      <c r="BT354" s="2"/>
      <c r="BU354" s="2"/>
      <c r="BV354" s="2"/>
    </row>
    <row r="355" spans="13:74" s="1" customFormat="1" ht="30" customHeight="1">
      <c r="M355" s="2"/>
      <c r="N355" s="2"/>
      <c r="P355" s="2"/>
      <c r="Q355" s="2"/>
      <c r="R355" s="2"/>
      <c r="S355" s="2"/>
      <c r="T355" s="2"/>
      <c r="U355" s="2"/>
      <c r="V355" s="2"/>
      <c r="W355" s="2"/>
      <c r="X355" s="2"/>
      <c r="Y355" s="2"/>
      <c r="Z355" s="2"/>
      <c r="AM355" s="2"/>
      <c r="AN355" s="2"/>
      <c r="AP355" s="2"/>
      <c r="AQ355" s="2"/>
      <c r="AR355" s="2"/>
      <c r="AS355" s="2"/>
      <c r="AT355" s="2"/>
      <c r="AU355" s="2"/>
      <c r="AV355" s="2"/>
      <c r="AW355" s="2"/>
      <c r="AX355" s="2"/>
      <c r="AY355" s="2"/>
      <c r="AZ355" s="2"/>
      <c r="BM355" s="2"/>
      <c r="BN355" s="2"/>
      <c r="BP355" s="2"/>
      <c r="BQ355" s="2"/>
      <c r="BR355" s="2"/>
      <c r="BS355" s="2"/>
      <c r="BT355" s="2"/>
      <c r="BU355" s="2"/>
      <c r="BV355" s="2"/>
    </row>
    <row r="356" spans="13:74" s="1" customFormat="1" ht="30" customHeight="1">
      <c r="M356" s="2"/>
      <c r="N356" s="2"/>
      <c r="P356" s="2"/>
      <c r="Q356" s="2"/>
      <c r="R356" s="2"/>
      <c r="S356" s="2"/>
      <c r="T356" s="2"/>
      <c r="U356" s="2"/>
      <c r="V356" s="2"/>
      <c r="W356" s="2"/>
      <c r="X356" s="2"/>
      <c r="Y356" s="2"/>
      <c r="Z356" s="2"/>
      <c r="AM356" s="2"/>
      <c r="AN356" s="2"/>
      <c r="AP356" s="2"/>
      <c r="AQ356" s="2"/>
      <c r="AR356" s="2"/>
      <c r="AS356" s="2"/>
      <c r="AT356" s="2"/>
      <c r="AU356" s="2"/>
      <c r="AV356" s="2"/>
      <c r="AW356" s="2"/>
      <c r="AX356" s="2"/>
      <c r="AY356" s="2"/>
      <c r="AZ356" s="2"/>
      <c r="BM356" s="2"/>
      <c r="BN356" s="2"/>
      <c r="BP356" s="2"/>
      <c r="BQ356" s="2"/>
      <c r="BR356" s="2"/>
      <c r="BS356" s="2"/>
      <c r="BT356" s="2"/>
      <c r="BU356" s="2"/>
      <c r="BV356" s="2"/>
    </row>
    <row r="357" spans="13:74" s="1" customFormat="1" ht="30" customHeight="1">
      <c r="M357" s="2"/>
      <c r="N357" s="2"/>
      <c r="P357" s="2"/>
      <c r="Q357" s="2"/>
      <c r="R357" s="2"/>
      <c r="S357" s="2"/>
      <c r="T357" s="2"/>
      <c r="U357" s="2"/>
      <c r="V357" s="2"/>
      <c r="W357" s="2"/>
      <c r="X357" s="2"/>
      <c r="Y357" s="2"/>
      <c r="Z357" s="2"/>
      <c r="AM357" s="2"/>
      <c r="AN357" s="2"/>
      <c r="AP357" s="2"/>
      <c r="AQ357" s="2"/>
      <c r="AR357" s="2"/>
      <c r="AS357" s="2"/>
      <c r="AT357" s="2"/>
      <c r="AU357" s="2"/>
      <c r="AV357" s="2"/>
      <c r="AW357" s="2"/>
      <c r="AX357" s="2"/>
      <c r="AY357" s="2"/>
      <c r="AZ357" s="2"/>
      <c r="BM357" s="2"/>
      <c r="BN357" s="2"/>
      <c r="BP357" s="2"/>
      <c r="BQ357" s="2"/>
      <c r="BR357" s="2"/>
      <c r="BS357" s="2"/>
      <c r="BT357" s="2"/>
      <c r="BU357" s="2"/>
      <c r="BV357" s="2"/>
    </row>
    <row r="358" spans="13:74" s="1" customFormat="1" ht="30" customHeight="1">
      <c r="M358" s="2"/>
      <c r="N358" s="2"/>
      <c r="P358" s="2"/>
      <c r="Q358" s="2"/>
      <c r="R358" s="2"/>
      <c r="S358" s="2"/>
      <c r="T358" s="2"/>
      <c r="U358" s="2"/>
      <c r="V358" s="2"/>
      <c r="W358" s="2"/>
      <c r="X358" s="2"/>
      <c r="Y358" s="2"/>
      <c r="Z358" s="2"/>
      <c r="AM358" s="2"/>
      <c r="AN358" s="2"/>
      <c r="AP358" s="2"/>
      <c r="AQ358" s="2"/>
      <c r="AR358" s="2"/>
      <c r="AS358" s="2"/>
      <c r="AT358" s="2"/>
      <c r="AU358" s="2"/>
      <c r="AV358" s="2"/>
      <c r="AW358" s="2"/>
      <c r="AX358" s="2"/>
      <c r="AY358" s="2"/>
      <c r="AZ358" s="2"/>
      <c r="BM358" s="2"/>
      <c r="BN358" s="2"/>
      <c r="BP358" s="2"/>
      <c r="BQ358" s="2"/>
      <c r="BR358" s="2"/>
      <c r="BS358" s="2"/>
      <c r="BT358" s="2"/>
      <c r="BU358" s="2"/>
      <c r="BV358" s="2"/>
    </row>
    <row r="359" spans="13:74" s="1" customFormat="1" ht="30" customHeight="1">
      <c r="M359" s="2"/>
      <c r="N359" s="2"/>
      <c r="P359" s="2"/>
      <c r="Q359" s="2"/>
      <c r="R359" s="2"/>
      <c r="S359" s="2"/>
      <c r="T359" s="2"/>
      <c r="U359" s="2"/>
      <c r="V359" s="2"/>
      <c r="W359" s="2"/>
      <c r="X359" s="2"/>
      <c r="Y359" s="2"/>
      <c r="Z359" s="2"/>
      <c r="AM359" s="2"/>
      <c r="AN359" s="2"/>
      <c r="AP359" s="2"/>
      <c r="AQ359" s="2"/>
      <c r="AR359" s="2"/>
      <c r="AS359" s="2"/>
      <c r="AT359" s="2"/>
      <c r="AU359" s="2"/>
      <c r="AV359" s="2"/>
      <c r="AW359" s="2"/>
      <c r="AX359" s="2"/>
      <c r="AY359" s="2"/>
      <c r="AZ359" s="2"/>
      <c r="BM359" s="2"/>
      <c r="BN359" s="2"/>
      <c r="BP359" s="2"/>
      <c r="BQ359" s="2"/>
      <c r="BR359" s="2"/>
      <c r="BS359" s="2"/>
      <c r="BT359" s="2"/>
      <c r="BU359" s="2"/>
      <c r="BV359" s="2"/>
    </row>
    <row r="360" spans="13:74" s="1" customFormat="1" ht="30" customHeight="1">
      <c r="M360" s="2"/>
      <c r="N360" s="2"/>
      <c r="P360" s="2"/>
      <c r="Q360" s="2"/>
      <c r="R360" s="2"/>
      <c r="S360" s="2"/>
      <c r="T360" s="2"/>
      <c r="U360" s="2"/>
      <c r="V360" s="2"/>
      <c r="W360" s="2"/>
      <c r="X360" s="2"/>
      <c r="Y360" s="2"/>
      <c r="Z360" s="2"/>
      <c r="AM360" s="2"/>
      <c r="AN360" s="2"/>
      <c r="AP360" s="2"/>
      <c r="AQ360" s="2"/>
      <c r="AR360" s="2"/>
      <c r="AS360" s="2"/>
      <c r="AT360" s="2"/>
      <c r="AU360" s="2"/>
      <c r="AV360" s="2"/>
      <c r="AW360" s="2"/>
      <c r="AX360" s="2"/>
      <c r="AY360" s="2"/>
      <c r="AZ360" s="2"/>
      <c r="BM360" s="2"/>
      <c r="BN360" s="2"/>
      <c r="BP360" s="2"/>
      <c r="BQ360" s="2"/>
      <c r="BR360" s="2"/>
      <c r="BS360" s="2"/>
      <c r="BT360" s="2"/>
      <c r="BU360" s="2"/>
      <c r="BV360" s="2"/>
    </row>
    <row r="361" spans="13:74" s="1" customFormat="1" ht="30" customHeight="1">
      <c r="M361" s="2"/>
      <c r="N361" s="2"/>
      <c r="P361" s="2"/>
      <c r="Q361" s="2"/>
      <c r="R361" s="2"/>
      <c r="S361" s="2"/>
      <c r="T361" s="2"/>
      <c r="U361" s="2"/>
      <c r="V361" s="2"/>
      <c r="W361" s="2"/>
      <c r="X361" s="2"/>
      <c r="Y361" s="2"/>
      <c r="Z361" s="2"/>
      <c r="AM361" s="2"/>
      <c r="AN361" s="2"/>
      <c r="AP361" s="2"/>
      <c r="AQ361" s="2"/>
      <c r="AR361" s="2"/>
      <c r="AS361" s="2"/>
      <c r="AT361" s="2"/>
      <c r="AU361" s="2"/>
      <c r="AV361" s="2"/>
      <c r="AW361" s="2"/>
      <c r="AX361" s="2"/>
      <c r="AY361" s="2"/>
      <c r="AZ361" s="2"/>
      <c r="BM361" s="2"/>
      <c r="BN361" s="2"/>
      <c r="BP361" s="2"/>
      <c r="BQ361" s="2"/>
      <c r="BR361" s="2"/>
      <c r="BS361" s="2"/>
      <c r="BT361" s="2"/>
      <c r="BU361" s="2"/>
      <c r="BV361" s="2"/>
    </row>
    <row r="362" spans="13:74" s="1" customFormat="1" ht="30" customHeight="1">
      <c r="M362" s="2"/>
      <c r="N362" s="2"/>
      <c r="P362" s="2"/>
      <c r="Q362" s="2"/>
      <c r="R362" s="2"/>
      <c r="S362" s="2"/>
      <c r="T362" s="2"/>
      <c r="U362" s="2"/>
      <c r="V362" s="2"/>
      <c r="W362" s="2"/>
      <c r="X362" s="2"/>
      <c r="Y362" s="2"/>
      <c r="Z362" s="2"/>
      <c r="AM362" s="2"/>
      <c r="AN362" s="2"/>
      <c r="AP362" s="2"/>
      <c r="AQ362" s="2"/>
      <c r="AR362" s="2"/>
      <c r="AS362" s="2"/>
      <c r="AT362" s="2"/>
      <c r="AU362" s="2"/>
      <c r="AV362" s="2"/>
      <c r="AW362" s="2"/>
      <c r="AX362" s="2"/>
      <c r="AY362" s="2"/>
      <c r="AZ362" s="2"/>
      <c r="BM362" s="2"/>
      <c r="BN362" s="2"/>
      <c r="BP362" s="2"/>
      <c r="BQ362" s="2"/>
      <c r="BR362" s="2"/>
      <c r="BS362" s="2"/>
      <c r="BT362" s="2"/>
      <c r="BU362" s="2"/>
      <c r="BV362" s="2"/>
    </row>
    <row r="363" spans="13:74" s="1" customFormat="1" ht="30" customHeight="1">
      <c r="M363" s="2"/>
      <c r="N363" s="2"/>
      <c r="P363" s="2"/>
      <c r="Q363" s="2"/>
      <c r="R363" s="2"/>
      <c r="S363" s="2"/>
      <c r="T363" s="2"/>
      <c r="U363" s="2"/>
      <c r="V363" s="2"/>
      <c r="W363" s="2"/>
      <c r="X363" s="2"/>
      <c r="Y363" s="2"/>
      <c r="Z363" s="2"/>
      <c r="AM363" s="2"/>
      <c r="AN363" s="2"/>
      <c r="AP363" s="2"/>
      <c r="AQ363" s="2"/>
      <c r="AR363" s="2"/>
      <c r="AS363" s="2"/>
      <c r="AT363" s="2"/>
      <c r="AU363" s="2"/>
      <c r="AV363" s="2"/>
      <c r="AW363" s="2"/>
      <c r="AX363" s="2"/>
      <c r="AY363" s="2"/>
      <c r="AZ363" s="2"/>
      <c r="BM363" s="2"/>
      <c r="BN363" s="2"/>
      <c r="BP363" s="2"/>
      <c r="BQ363" s="2"/>
      <c r="BR363" s="2"/>
      <c r="BS363" s="2"/>
      <c r="BT363" s="2"/>
      <c r="BU363" s="2"/>
      <c r="BV363" s="2"/>
    </row>
    <row r="364" spans="13:74" s="1" customFormat="1" ht="30" customHeight="1">
      <c r="M364" s="2"/>
      <c r="N364" s="2"/>
      <c r="P364" s="2"/>
      <c r="Q364" s="2"/>
      <c r="R364" s="2"/>
      <c r="S364" s="2"/>
      <c r="T364" s="2"/>
      <c r="U364" s="2"/>
      <c r="V364" s="2"/>
      <c r="W364" s="2"/>
      <c r="X364" s="2"/>
      <c r="Y364" s="2"/>
      <c r="Z364" s="2"/>
      <c r="AM364" s="2"/>
      <c r="AN364" s="2"/>
      <c r="AP364" s="2"/>
      <c r="AQ364" s="2"/>
      <c r="AR364" s="2"/>
      <c r="AS364" s="2"/>
      <c r="AT364" s="2"/>
      <c r="AU364" s="2"/>
      <c r="AV364" s="2"/>
      <c r="AW364" s="2"/>
      <c r="AX364" s="2"/>
      <c r="AY364" s="2"/>
      <c r="AZ364" s="2"/>
      <c r="BM364" s="2"/>
      <c r="BN364" s="2"/>
      <c r="BP364" s="2"/>
      <c r="BQ364" s="2"/>
      <c r="BR364" s="2"/>
      <c r="BS364" s="2"/>
      <c r="BT364" s="2"/>
      <c r="BU364" s="2"/>
      <c r="BV364" s="2"/>
    </row>
    <row r="365" spans="13:74" s="1" customFormat="1" ht="30" customHeight="1">
      <c r="M365" s="2"/>
      <c r="N365" s="2"/>
      <c r="P365" s="2"/>
      <c r="Q365" s="2"/>
      <c r="R365" s="2"/>
      <c r="S365" s="2"/>
      <c r="T365" s="2"/>
      <c r="U365" s="2"/>
      <c r="V365" s="2"/>
      <c r="W365" s="2"/>
      <c r="X365" s="2"/>
      <c r="Y365" s="2"/>
      <c r="Z365" s="2"/>
      <c r="AM365" s="2"/>
      <c r="AN365" s="2"/>
      <c r="AP365" s="2"/>
      <c r="AQ365" s="2"/>
      <c r="AR365" s="2"/>
      <c r="AS365" s="2"/>
      <c r="AT365" s="2"/>
      <c r="AU365" s="2"/>
      <c r="AV365" s="2"/>
      <c r="AW365" s="2"/>
      <c r="AX365" s="2"/>
      <c r="AY365" s="2"/>
      <c r="AZ365" s="2"/>
      <c r="BM365" s="2"/>
      <c r="BN365" s="2"/>
      <c r="BP365" s="2"/>
      <c r="BQ365" s="2"/>
      <c r="BR365" s="2"/>
      <c r="BS365" s="2"/>
      <c r="BT365" s="2"/>
      <c r="BU365" s="2"/>
      <c r="BV365" s="2"/>
    </row>
    <row r="366" spans="13:74" s="1" customFormat="1" ht="30" customHeight="1">
      <c r="M366" s="2"/>
      <c r="N366" s="2"/>
      <c r="P366" s="2"/>
      <c r="Q366" s="2"/>
      <c r="R366" s="2"/>
      <c r="S366" s="2"/>
      <c r="T366" s="2"/>
      <c r="U366" s="2"/>
      <c r="V366" s="2"/>
      <c r="W366" s="2"/>
      <c r="X366" s="2"/>
      <c r="Y366" s="2"/>
      <c r="Z366" s="2"/>
      <c r="AM366" s="2"/>
      <c r="AN366" s="2"/>
      <c r="AP366" s="2"/>
      <c r="AQ366" s="2"/>
      <c r="AR366" s="2"/>
      <c r="AS366" s="2"/>
      <c r="AT366" s="2"/>
      <c r="AU366" s="2"/>
      <c r="AV366" s="2"/>
      <c r="AW366" s="2"/>
      <c r="AX366" s="2"/>
      <c r="AY366" s="2"/>
      <c r="AZ366" s="2"/>
      <c r="BM366" s="2"/>
      <c r="BN366" s="2"/>
      <c r="BP366" s="2"/>
      <c r="BQ366" s="2"/>
      <c r="BR366" s="2"/>
      <c r="BS366" s="2"/>
      <c r="BT366" s="2"/>
      <c r="BU366" s="2"/>
      <c r="BV366" s="2"/>
    </row>
    <row r="367" spans="13:74" s="1" customFormat="1" ht="30" customHeight="1">
      <c r="M367" s="2"/>
      <c r="N367" s="2"/>
      <c r="P367" s="2"/>
      <c r="Q367" s="2"/>
      <c r="R367" s="2"/>
      <c r="S367" s="2"/>
      <c r="T367" s="2"/>
      <c r="U367" s="2"/>
      <c r="V367" s="2"/>
      <c r="W367" s="2"/>
      <c r="X367" s="2"/>
      <c r="Y367" s="2"/>
      <c r="Z367" s="2"/>
      <c r="AM367" s="2"/>
      <c r="AN367" s="2"/>
      <c r="AP367" s="2"/>
      <c r="AQ367" s="2"/>
      <c r="AR367" s="2"/>
      <c r="AS367" s="2"/>
      <c r="AT367" s="2"/>
      <c r="AU367" s="2"/>
      <c r="AV367" s="2"/>
      <c r="AW367" s="2"/>
      <c r="AX367" s="2"/>
      <c r="AY367" s="2"/>
      <c r="AZ367" s="2"/>
      <c r="BM367" s="2"/>
      <c r="BN367" s="2"/>
      <c r="BP367" s="2"/>
      <c r="BQ367" s="2"/>
      <c r="BR367" s="2"/>
      <c r="BS367" s="2"/>
      <c r="BT367" s="2"/>
      <c r="BU367" s="2"/>
      <c r="BV367" s="2"/>
    </row>
    <row r="368" spans="13:74" s="1" customFormat="1" ht="30" customHeight="1">
      <c r="M368" s="2"/>
      <c r="N368" s="2"/>
      <c r="P368" s="2"/>
      <c r="Q368" s="2"/>
      <c r="R368" s="2"/>
      <c r="S368" s="2"/>
      <c r="T368" s="2"/>
      <c r="U368" s="2"/>
      <c r="V368" s="2"/>
      <c r="W368" s="2"/>
      <c r="X368" s="2"/>
      <c r="Y368" s="2"/>
      <c r="Z368" s="2"/>
      <c r="AM368" s="2"/>
      <c r="AN368" s="2"/>
      <c r="AP368" s="2"/>
      <c r="AQ368" s="2"/>
      <c r="AR368" s="2"/>
      <c r="AS368" s="2"/>
      <c r="AT368" s="2"/>
      <c r="AU368" s="2"/>
      <c r="AV368" s="2"/>
      <c r="AW368" s="2"/>
      <c r="AX368" s="2"/>
      <c r="AY368" s="2"/>
      <c r="AZ368" s="2"/>
      <c r="BM368" s="2"/>
      <c r="BN368" s="2"/>
      <c r="BP368" s="2"/>
      <c r="BQ368" s="2"/>
      <c r="BR368" s="2"/>
      <c r="BS368" s="2"/>
      <c r="BT368" s="2"/>
      <c r="BU368" s="2"/>
      <c r="BV368" s="2"/>
    </row>
    <row r="369" spans="13:74" s="1" customFormat="1" ht="30" customHeight="1">
      <c r="M369" s="2"/>
      <c r="N369" s="2"/>
      <c r="P369" s="2"/>
      <c r="Q369" s="2"/>
      <c r="R369" s="2"/>
      <c r="S369" s="2"/>
      <c r="T369" s="2"/>
      <c r="U369" s="2"/>
      <c r="V369" s="2"/>
      <c r="W369" s="2"/>
      <c r="X369" s="2"/>
      <c r="Y369" s="2"/>
      <c r="Z369" s="2"/>
      <c r="AM369" s="2"/>
      <c r="AN369" s="2"/>
      <c r="AP369" s="2"/>
      <c r="AQ369" s="2"/>
      <c r="AR369" s="2"/>
      <c r="AS369" s="2"/>
      <c r="AT369" s="2"/>
      <c r="AU369" s="2"/>
      <c r="AV369" s="2"/>
      <c r="AW369" s="2"/>
      <c r="AX369" s="2"/>
      <c r="AY369" s="2"/>
      <c r="AZ369" s="2"/>
      <c r="BM369" s="2"/>
      <c r="BN369" s="2"/>
      <c r="BP369" s="2"/>
      <c r="BQ369" s="2"/>
      <c r="BR369" s="2"/>
      <c r="BS369" s="2"/>
      <c r="BT369" s="2"/>
      <c r="BU369" s="2"/>
      <c r="BV369" s="2"/>
    </row>
    <row r="370" spans="13:74" s="1" customFormat="1" ht="30" customHeight="1">
      <c r="M370" s="2"/>
      <c r="N370" s="2"/>
      <c r="P370" s="2"/>
      <c r="Q370" s="2"/>
      <c r="R370" s="2"/>
      <c r="S370" s="2"/>
      <c r="T370" s="2"/>
      <c r="U370" s="2"/>
      <c r="V370" s="2"/>
      <c r="W370" s="2"/>
      <c r="X370" s="2"/>
      <c r="Y370" s="2"/>
      <c r="Z370" s="2"/>
      <c r="AM370" s="2"/>
      <c r="AN370" s="2"/>
      <c r="AP370" s="2"/>
      <c r="AQ370" s="2"/>
      <c r="AR370" s="2"/>
      <c r="AS370" s="2"/>
      <c r="AT370" s="2"/>
      <c r="AU370" s="2"/>
      <c r="AV370" s="2"/>
      <c r="AW370" s="2"/>
      <c r="AX370" s="2"/>
      <c r="AY370" s="2"/>
      <c r="AZ370" s="2"/>
      <c r="BM370" s="2"/>
      <c r="BN370" s="2"/>
      <c r="BP370" s="2"/>
      <c r="BQ370" s="2"/>
      <c r="BR370" s="2"/>
      <c r="BS370" s="2"/>
      <c r="BT370" s="2"/>
      <c r="BU370" s="2"/>
      <c r="BV370" s="2"/>
    </row>
    <row r="371" spans="13:74" s="1" customFormat="1" ht="30" customHeight="1">
      <c r="M371" s="2"/>
      <c r="N371" s="2"/>
      <c r="P371" s="2"/>
      <c r="Q371" s="2"/>
      <c r="R371" s="2"/>
      <c r="S371" s="2"/>
      <c r="T371" s="2"/>
      <c r="U371" s="2"/>
      <c r="V371" s="2"/>
      <c r="W371" s="2"/>
      <c r="X371" s="2"/>
      <c r="Y371" s="2"/>
      <c r="Z371" s="2"/>
      <c r="AM371" s="2"/>
      <c r="AN371" s="2"/>
      <c r="AP371" s="2"/>
      <c r="AQ371" s="2"/>
      <c r="AR371" s="2"/>
      <c r="AS371" s="2"/>
      <c r="AT371" s="2"/>
      <c r="AU371" s="2"/>
      <c r="AV371" s="2"/>
      <c r="AW371" s="2"/>
      <c r="AX371" s="2"/>
      <c r="AY371" s="2"/>
      <c r="AZ371" s="2"/>
      <c r="BM371" s="2"/>
      <c r="BN371" s="2"/>
      <c r="BP371" s="2"/>
      <c r="BQ371" s="2"/>
      <c r="BR371" s="2"/>
      <c r="BS371" s="2"/>
      <c r="BT371" s="2"/>
      <c r="BU371" s="2"/>
      <c r="BV371" s="2"/>
    </row>
    <row r="372" spans="13:74" s="1" customFormat="1" ht="30" customHeight="1">
      <c r="M372" s="2"/>
      <c r="N372" s="2"/>
      <c r="P372" s="2"/>
      <c r="Q372" s="2"/>
      <c r="R372" s="2"/>
      <c r="S372" s="2"/>
      <c r="T372" s="2"/>
      <c r="U372" s="2"/>
      <c r="V372" s="2"/>
      <c r="W372" s="2"/>
      <c r="X372" s="2"/>
      <c r="Y372" s="2"/>
      <c r="Z372" s="2"/>
      <c r="AM372" s="2"/>
      <c r="AN372" s="2"/>
      <c r="AP372" s="2"/>
      <c r="AQ372" s="2"/>
      <c r="AR372" s="2"/>
      <c r="AS372" s="2"/>
      <c r="AT372" s="2"/>
      <c r="AU372" s="2"/>
      <c r="AV372" s="2"/>
      <c r="AW372" s="2"/>
      <c r="AX372" s="2"/>
      <c r="AY372" s="2"/>
      <c r="AZ372" s="2"/>
      <c r="BM372" s="2"/>
      <c r="BN372" s="2"/>
      <c r="BP372" s="2"/>
      <c r="BQ372" s="2"/>
      <c r="BR372" s="2"/>
      <c r="BS372" s="2"/>
      <c r="BT372" s="2"/>
      <c r="BU372" s="2"/>
      <c r="BV372" s="2"/>
    </row>
    <row r="373" spans="13:74" s="1" customFormat="1" ht="30" customHeight="1">
      <c r="M373" s="2"/>
      <c r="N373" s="2"/>
      <c r="P373" s="2"/>
      <c r="Q373" s="2"/>
      <c r="R373" s="2"/>
      <c r="S373" s="2"/>
      <c r="T373" s="2"/>
      <c r="U373" s="2"/>
      <c r="V373" s="2"/>
      <c r="W373" s="2"/>
      <c r="X373" s="2"/>
      <c r="Y373" s="2"/>
      <c r="Z373" s="2"/>
      <c r="AM373" s="2"/>
      <c r="AN373" s="2"/>
      <c r="AP373" s="2"/>
      <c r="AQ373" s="2"/>
      <c r="AR373" s="2"/>
      <c r="AS373" s="2"/>
      <c r="AT373" s="2"/>
      <c r="AU373" s="2"/>
      <c r="AV373" s="2"/>
      <c r="AW373" s="2"/>
      <c r="AX373" s="2"/>
      <c r="AY373" s="2"/>
      <c r="AZ373" s="2"/>
      <c r="BM373" s="2"/>
      <c r="BN373" s="2"/>
      <c r="BP373" s="2"/>
      <c r="BQ373" s="2"/>
      <c r="BR373" s="2"/>
      <c r="BS373" s="2"/>
      <c r="BT373" s="2"/>
      <c r="BU373" s="2"/>
      <c r="BV373" s="2"/>
    </row>
    <row r="374" spans="13:74" s="1" customFormat="1" ht="30" customHeight="1">
      <c r="M374" s="2"/>
      <c r="N374" s="2"/>
      <c r="P374" s="2"/>
      <c r="Q374" s="2"/>
      <c r="R374" s="2"/>
      <c r="S374" s="2"/>
      <c r="T374" s="2"/>
      <c r="U374" s="2"/>
      <c r="V374" s="2"/>
      <c r="W374" s="2"/>
      <c r="X374" s="2"/>
      <c r="Y374" s="2"/>
      <c r="Z374" s="2"/>
      <c r="AM374" s="2"/>
      <c r="AN374" s="2"/>
      <c r="AP374" s="2"/>
      <c r="AQ374" s="2"/>
      <c r="AR374" s="2"/>
      <c r="AS374" s="2"/>
      <c r="AT374" s="2"/>
      <c r="AU374" s="2"/>
      <c r="AV374" s="2"/>
      <c r="AW374" s="2"/>
      <c r="AX374" s="2"/>
      <c r="AY374" s="2"/>
      <c r="AZ374" s="2"/>
      <c r="BM374" s="2"/>
      <c r="BN374" s="2"/>
      <c r="BP374" s="2"/>
      <c r="BQ374" s="2"/>
      <c r="BR374" s="2"/>
      <c r="BS374" s="2"/>
      <c r="BT374" s="2"/>
      <c r="BU374" s="2"/>
      <c r="BV374" s="2"/>
    </row>
    <row r="375" spans="13:74" s="1" customFormat="1" ht="30" customHeight="1">
      <c r="M375" s="2"/>
      <c r="N375" s="2"/>
      <c r="P375" s="2"/>
      <c r="Q375" s="2"/>
      <c r="R375" s="2"/>
      <c r="S375" s="2"/>
      <c r="T375" s="2"/>
      <c r="U375" s="2"/>
      <c r="V375" s="2"/>
      <c r="W375" s="2"/>
      <c r="X375" s="2"/>
      <c r="Y375" s="2"/>
      <c r="Z375" s="2"/>
      <c r="AM375" s="2"/>
      <c r="AN375" s="2"/>
      <c r="AP375" s="2"/>
      <c r="AQ375" s="2"/>
      <c r="AR375" s="2"/>
      <c r="AS375" s="2"/>
      <c r="AT375" s="2"/>
      <c r="AU375" s="2"/>
      <c r="AV375" s="2"/>
      <c r="AW375" s="2"/>
      <c r="AX375" s="2"/>
      <c r="AY375" s="2"/>
      <c r="AZ375" s="2"/>
      <c r="BM375" s="2"/>
      <c r="BN375" s="2"/>
      <c r="BP375" s="2"/>
      <c r="BQ375" s="2"/>
      <c r="BR375" s="2"/>
      <c r="BS375" s="2"/>
      <c r="BT375" s="2"/>
      <c r="BU375" s="2"/>
      <c r="BV375" s="2"/>
    </row>
    <row r="376" spans="13:74" s="1" customFormat="1" ht="30" customHeight="1">
      <c r="M376" s="2"/>
      <c r="N376" s="2"/>
      <c r="P376" s="2"/>
      <c r="Q376" s="2"/>
      <c r="R376" s="2"/>
      <c r="S376" s="2"/>
      <c r="T376" s="2"/>
      <c r="U376" s="2"/>
      <c r="V376" s="2"/>
      <c r="W376" s="2"/>
      <c r="X376" s="2"/>
      <c r="Y376" s="2"/>
      <c r="Z376" s="2"/>
      <c r="AM376" s="2"/>
      <c r="AN376" s="2"/>
      <c r="AP376" s="2"/>
      <c r="AQ376" s="2"/>
      <c r="AR376" s="2"/>
      <c r="AS376" s="2"/>
      <c r="AT376" s="2"/>
      <c r="AU376" s="2"/>
      <c r="AV376" s="2"/>
      <c r="AW376" s="2"/>
      <c r="AX376" s="2"/>
      <c r="AY376" s="2"/>
      <c r="AZ376" s="2"/>
      <c r="BM376" s="2"/>
      <c r="BN376" s="2"/>
      <c r="BP376" s="2"/>
      <c r="BQ376" s="2"/>
      <c r="BR376" s="2"/>
      <c r="BS376" s="2"/>
      <c r="BT376" s="2"/>
      <c r="BU376" s="2"/>
      <c r="BV376" s="2"/>
    </row>
    <row r="377" spans="13:74" s="1" customFormat="1" ht="30" customHeight="1">
      <c r="M377" s="2"/>
      <c r="N377" s="2"/>
      <c r="P377" s="2"/>
      <c r="Q377" s="2"/>
      <c r="R377" s="2"/>
      <c r="S377" s="2"/>
      <c r="T377" s="2"/>
      <c r="U377" s="2"/>
      <c r="V377" s="2"/>
      <c r="W377" s="2"/>
      <c r="X377" s="2"/>
      <c r="Y377" s="2"/>
      <c r="Z377" s="2"/>
      <c r="AM377" s="2"/>
      <c r="AN377" s="2"/>
      <c r="AP377" s="2"/>
      <c r="AQ377" s="2"/>
      <c r="AR377" s="2"/>
      <c r="AS377" s="2"/>
      <c r="AT377" s="2"/>
      <c r="AU377" s="2"/>
      <c r="AV377" s="2"/>
      <c r="AW377" s="2"/>
      <c r="AX377" s="2"/>
      <c r="AY377" s="2"/>
      <c r="AZ377" s="2"/>
      <c r="BM377" s="2"/>
      <c r="BN377" s="2"/>
      <c r="BP377" s="2"/>
      <c r="BQ377" s="2"/>
      <c r="BR377" s="2"/>
      <c r="BS377" s="2"/>
      <c r="BT377" s="2"/>
      <c r="BU377" s="2"/>
      <c r="BV377" s="2"/>
    </row>
    <row r="378" spans="13:74" s="1" customFormat="1" ht="30" customHeight="1">
      <c r="M378" s="2"/>
      <c r="N378" s="2"/>
      <c r="P378" s="2"/>
      <c r="Q378" s="2"/>
      <c r="R378" s="2"/>
      <c r="S378" s="2"/>
      <c r="T378" s="2"/>
      <c r="U378" s="2"/>
      <c r="V378" s="2"/>
      <c r="W378" s="2"/>
      <c r="X378" s="2"/>
      <c r="Y378" s="2"/>
      <c r="Z378" s="2"/>
      <c r="AM378" s="2"/>
      <c r="AN378" s="2"/>
      <c r="AP378" s="2"/>
      <c r="AQ378" s="2"/>
      <c r="AR378" s="2"/>
      <c r="AS378" s="2"/>
      <c r="AT378" s="2"/>
      <c r="AU378" s="2"/>
      <c r="AV378" s="2"/>
      <c r="AW378" s="2"/>
      <c r="AX378" s="2"/>
      <c r="AY378" s="2"/>
      <c r="AZ378" s="2"/>
      <c r="BM378" s="2"/>
      <c r="BN378" s="2"/>
      <c r="BP378" s="2"/>
      <c r="BQ378" s="2"/>
      <c r="BR378" s="2"/>
      <c r="BS378" s="2"/>
      <c r="BT378" s="2"/>
      <c r="BU378" s="2"/>
      <c r="BV378" s="2"/>
    </row>
    <row r="379" spans="13:74" s="1" customFormat="1" ht="30" customHeight="1">
      <c r="M379" s="2"/>
      <c r="N379" s="2"/>
      <c r="P379" s="2"/>
      <c r="Q379" s="2"/>
      <c r="R379" s="2"/>
      <c r="S379" s="2"/>
      <c r="T379" s="2"/>
      <c r="U379" s="2"/>
      <c r="V379" s="2"/>
      <c r="W379" s="2"/>
      <c r="X379" s="2"/>
      <c r="Y379" s="2"/>
      <c r="Z379" s="2"/>
      <c r="AM379" s="2"/>
      <c r="AN379" s="2"/>
      <c r="AP379" s="2"/>
      <c r="AQ379" s="2"/>
      <c r="AR379" s="2"/>
      <c r="AS379" s="2"/>
      <c r="AT379" s="2"/>
      <c r="AU379" s="2"/>
      <c r="AV379" s="2"/>
      <c r="AW379" s="2"/>
      <c r="AX379" s="2"/>
      <c r="AY379" s="2"/>
      <c r="AZ379" s="2"/>
      <c r="BM379" s="2"/>
      <c r="BN379" s="2"/>
      <c r="BP379" s="2"/>
      <c r="BQ379" s="2"/>
      <c r="BR379" s="2"/>
      <c r="BS379" s="2"/>
      <c r="BT379" s="2"/>
      <c r="BU379" s="2"/>
      <c r="BV379" s="2"/>
    </row>
    <row r="380" spans="13:74" s="1" customFormat="1" ht="30" customHeight="1">
      <c r="M380" s="2"/>
      <c r="N380" s="2"/>
      <c r="P380" s="2"/>
      <c r="Q380" s="2"/>
      <c r="R380" s="2"/>
      <c r="S380" s="2"/>
      <c r="T380" s="2"/>
      <c r="U380" s="2"/>
      <c r="V380" s="2"/>
      <c r="W380" s="2"/>
      <c r="X380" s="2"/>
      <c r="Y380" s="2"/>
      <c r="Z380" s="2"/>
      <c r="AM380" s="2"/>
      <c r="AN380" s="2"/>
      <c r="AP380" s="2"/>
      <c r="AQ380" s="2"/>
      <c r="AR380" s="2"/>
      <c r="AS380" s="2"/>
      <c r="AT380" s="2"/>
      <c r="AU380" s="2"/>
      <c r="AV380" s="2"/>
      <c r="AW380" s="2"/>
      <c r="AX380" s="2"/>
      <c r="AY380" s="2"/>
      <c r="AZ380" s="2"/>
      <c r="BM380" s="2"/>
      <c r="BN380" s="2"/>
      <c r="BP380" s="2"/>
      <c r="BQ380" s="2"/>
      <c r="BR380" s="2"/>
      <c r="BS380" s="2"/>
      <c r="BT380" s="2"/>
      <c r="BU380" s="2"/>
      <c r="BV380" s="2"/>
    </row>
    <row r="381" spans="13:74" s="1" customFormat="1" ht="30" customHeight="1">
      <c r="M381" s="2"/>
      <c r="N381" s="2"/>
      <c r="P381" s="2"/>
      <c r="Q381" s="2"/>
      <c r="R381" s="2"/>
      <c r="S381" s="2"/>
      <c r="T381" s="2"/>
      <c r="U381" s="2"/>
      <c r="V381" s="2"/>
      <c r="W381" s="2"/>
      <c r="X381" s="2"/>
      <c r="Y381" s="2"/>
      <c r="Z381" s="2"/>
      <c r="AM381" s="2"/>
      <c r="AN381" s="2"/>
      <c r="AP381" s="2"/>
      <c r="AQ381" s="2"/>
      <c r="AR381" s="2"/>
      <c r="AS381" s="2"/>
      <c r="AT381" s="2"/>
      <c r="AU381" s="2"/>
      <c r="AV381" s="2"/>
      <c r="AW381" s="2"/>
      <c r="AX381" s="2"/>
      <c r="AY381" s="2"/>
      <c r="AZ381" s="2"/>
      <c r="BM381" s="2"/>
      <c r="BN381" s="2"/>
      <c r="BP381" s="2"/>
      <c r="BQ381" s="2"/>
      <c r="BR381" s="2"/>
      <c r="BS381" s="2"/>
      <c r="BT381" s="2"/>
      <c r="BU381" s="2"/>
      <c r="BV381" s="2"/>
    </row>
    <row r="382" spans="13:74" s="1" customFormat="1" ht="30" customHeight="1">
      <c r="M382" s="2"/>
      <c r="N382" s="2"/>
      <c r="P382" s="2"/>
      <c r="Q382" s="2"/>
      <c r="R382" s="2"/>
      <c r="S382" s="2"/>
      <c r="T382" s="2"/>
      <c r="U382" s="2"/>
      <c r="V382" s="2"/>
      <c r="W382" s="2"/>
      <c r="X382" s="2"/>
      <c r="Y382" s="2"/>
      <c r="Z382" s="2"/>
      <c r="AM382" s="2"/>
      <c r="AN382" s="2"/>
      <c r="AP382" s="2"/>
      <c r="AQ382" s="2"/>
      <c r="AR382" s="2"/>
      <c r="AS382" s="2"/>
      <c r="AT382" s="2"/>
      <c r="AU382" s="2"/>
      <c r="AV382" s="2"/>
      <c r="AW382" s="2"/>
      <c r="AX382" s="2"/>
      <c r="AY382" s="2"/>
      <c r="AZ382" s="2"/>
      <c r="BM382" s="2"/>
      <c r="BN382" s="2"/>
      <c r="BP382" s="2"/>
      <c r="BQ382" s="2"/>
      <c r="BR382" s="2"/>
      <c r="BS382" s="2"/>
      <c r="BT382" s="2"/>
      <c r="BU382" s="2"/>
      <c r="BV382" s="2"/>
    </row>
    <row r="383" spans="13:74" s="1" customFormat="1" ht="30" customHeight="1">
      <c r="M383" s="2"/>
      <c r="N383" s="2"/>
      <c r="P383" s="2"/>
      <c r="Q383" s="2"/>
      <c r="R383" s="2"/>
      <c r="S383" s="2"/>
      <c r="T383" s="2"/>
      <c r="U383" s="2"/>
      <c r="V383" s="2"/>
      <c r="W383" s="2"/>
      <c r="X383" s="2"/>
      <c r="Y383" s="2"/>
      <c r="Z383" s="2"/>
      <c r="AM383" s="2"/>
      <c r="AN383" s="2"/>
      <c r="AP383" s="2"/>
      <c r="AQ383" s="2"/>
      <c r="AR383" s="2"/>
      <c r="AS383" s="2"/>
      <c r="AT383" s="2"/>
      <c r="AU383" s="2"/>
      <c r="AV383" s="2"/>
      <c r="AW383" s="2"/>
      <c r="AX383" s="2"/>
      <c r="AY383" s="2"/>
      <c r="AZ383" s="2"/>
      <c r="BM383" s="2"/>
      <c r="BN383" s="2"/>
      <c r="BP383" s="2"/>
      <c r="BQ383" s="2"/>
      <c r="BR383" s="2"/>
      <c r="BS383" s="2"/>
      <c r="BT383" s="2"/>
      <c r="BU383" s="2"/>
      <c r="BV383" s="2"/>
    </row>
    <row r="384" spans="13:74" s="1" customFormat="1" ht="30" customHeight="1">
      <c r="M384" s="2"/>
      <c r="N384" s="2"/>
      <c r="P384" s="2"/>
      <c r="Q384" s="2"/>
      <c r="R384" s="2"/>
      <c r="S384" s="2"/>
      <c r="T384" s="2"/>
      <c r="U384" s="2"/>
      <c r="V384" s="2"/>
      <c r="W384" s="2"/>
      <c r="X384" s="2"/>
      <c r="Y384" s="2"/>
      <c r="Z384" s="2"/>
      <c r="AM384" s="2"/>
      <c r="AN384" s="2"/>
      <c r="AP384" s="2"/>
      <c r="AQ384" s="2"/>
      <c r="AR384" s="2"/>
      <c r="AS384" s="2"/>
      <c r="AT384" s="2"/>
      <c r="AU384" s="2"/>
      <c r="AV384" s="2"/>
      <c r="AW384" s="2"/>
      <c r="AX384" s="2"/>
      <c r="AY384" s="2"/>
      <c r="AZ384" s="2"/>
      <c r="BM384" s="2"/>
      <c r="BN384" s="2"/>
      <c r="BP384" s="2"/>
      <c r="BQ384" s="2"/>
      <c r="BR384" s="2"/>
      <c r="BS384" s="2"/>
      <c r="BT384" s="2"/>
      <c r="BU384" s="2"/>
      <c r="BV384" s="2"/>
    </row>
    <row r="385" spans="13:74" s="1" customFormat="1" ht="30" customHeight="1">
      <c r="M385" s="2"/>
      <c r="N385" s="2"/>
      <c r="P385" s="2"/>
      <c r="Q385" s="2"/>
      <c r="R385" s="2"/>
      <c r="S385" s="2"/>
      <c r="T385" s="2"/>
      <c r="U385" s="2"/>
      <c r="V385" s="2"/>
      <c r="W385" s="2"/>
      <c r="X385" s="2"/>
      <c r="Y385" s="2"/>
      <c r="Z385" s="2"/>
      <c r="AM385" s="2"/>
      <c r="AN385" s="2"/>
      <c r="AP385" s="2"/>
      <c r="AQ385" s="2"/>
      <c r="AR385" s="2"/>
      <c r="AS385" s="2"/>
      <c r="AT385" s="2"/>
      <c r="AU385" s="2"/>
      <c r="AV385" s="2"/>
      <c r="AW385" s="2"/>
      <c r="AX385" s="2"/>
      <c r="AY385" s="2"/>
      <c r="AZ385" s="2"/>
      <c r="BM385" s="2"/>
      <c r="BN385" s="2"/>
      <c r="BP385" s="2"/>
      <c r="BQ385" s="2"/>
      <c r="BR385" s="2"/>
      <c r="BS385" s="2"/>
      <c r="BT385" s="2"/>
      <c r="BU385" s="2"/>
      <c r="BV385" s="2"/>
    </row>
    <row r="386" spans="13:74" s="1" customFormat="1" ht="30" customHeight="1">
      <c r="M386" s="2"/>
      <c r="N386" s="2"/>
      <c r="P386" s="2"/>
      <c r="Q386" s="2"/>
      <c r="R386" s="2"/>
      <c r="S386" s="2"/>
      <c r="T386" s="2"/>
      <c r="U386" s="2"/>
      <c r="V386" s="2"/>
      <c r="W386" s="2"/>
      <c r="X386" s="2"/>
      <c r="Y386" s="2"/>
      <c r="Z386" s="2"/>
      <c r="AM386" s="2"/>
      <c r="AN386" s="2"/>
      <c r="AP386" s="2"/>
      <c r="AQ386" s="2"/>
      <c r="AR386" s="2"/>
      <c r="AS386" s="2"/>
      <c r="AT386" s="2"/>
      <c r="AU386" s="2"/>
      <c r="AV386" s="2"/>
      <c r="AW386" s="2"/>
      <c r="AX386" s="2"/>
      <c r="AY386" s="2"/>
      <c r="AZ386" s="2"/>
      <c r="BM386" s="2"/>
      <c r="BN386" s="2"/>
      <c r="BP386" s="2"/>
      <c r="BQ386" s="2"/>
      <c r="BR386" s="2"/>
      <c r="BS386" s="2"/>
      <c r="BT386" s="2"/>
      <c r="BU386" s="2"/>
      <c r="BV386" s="2"/>
    </row>
    <row r="387" spans="13:74" s="1" customFormat="1" ht="30" customHeight="1">
      <c r="M387" s="2"/>
      <c r="N387" s="2"/>
      <c r="P387" s="2"/>
      <c r="Q387" s="2"/>
      <c r="R387" s="2"/>
      <c r="S387" s="2"/>
      <c r="T387" s="2"/>
      <c r="U387" s="2"/>
      <c r="V387" s="2"/>
      <c r="W387" s="2"/>
      <c r="X387" s="2"/>
      <c r="Y387" s="2"/>
      <c r="Z387" s="2"/>
      <c r="AM387" s="2"/>
      <c r="AN387" s="2"/>
      <c r="AP387" s="2"/>
      <c r="AQ387" s="2"/>
      <c r="AR387" s="2"/>
      <c r="AS387" s="2"/>
      <c r="AT387" s="2"/>
      <c r="AU387" s="2"/>
      <c r="AV387" s="2"/>
      <c r="AW387" s="2"/>
      <c r="AX387" s="2"/>
      <c r="AY387" s="2"/>
      <c r="AZ387" s="2"/>
      <c r="BM387" s="2"/>
      <c r="BN387" s="2"/>
      <c r="BP387" s="2"/>
      <c r="BQ387" s="2"/>
      <c r="BR387" s="2"/>
      <c r="BS387" s="2"/>
      <c r="BT387" s="2"/>
      <c r="BU387" s="2"/>
      <c r="BV387" s="2"/>
    </row>
    <row r="388" spans="13:74" s="1" customFormat="1" ht="30" customHeight="1">
      <c r="M388" s="2"/>
      <c r="N388" s="2"/>
      <c r="P388" s="2"/>
      <c r="Q388" s="2"/>
      <c r="R388" s="2"/>
      <c r="S388" s="2"/>
      <c r="T388" s="2"/>
      <c r="U388" s="2"/>
      <c r="V388" s="2"/>
      <c r="W388" s="2"/>
      <c r="X388" s="2"/>
      <c r="Y388" s="2"/>
      <c r="Z388" s="2"/>
      <c r="AM388" s="2"/>
      <c r="AN388" s="2"/>
      <c r="AP388" s="2"/>
      <c r="AQ388" s="2"/>
      <c r="AR388" s="2"/>
      <c r="AS388" s="2"/>
      <c r="AT388" s="2"/>
      <c r="AU388" s="2"/>
      <c r="AV388" s="2"/>
      <c r="AW388" s="2"/>
      <c r="AX388" s="2"/>
      <c r="AY388" s="2"/>
      <c r="AZ388" s="2"/>
      <c r="BM388" s="2"/>
      <c r="BN388" s="2"/>
      <c r="BP388" s="2"/>
      <c r="BQ388" s="2"/>
      <c r="BR388" s="2"/>
      <c r="BS388" s="2"/>
      <c r="BT388" s="2"/>
      <c r="BU388" s="2"/>
      <c r="BV388" s="2"/>
    </row>
    <row r="389" spans="13:74" s="1" customFormat="1" ht="30" customHeight="1">
      <c r="M389" s="2"/>
      <c r="N389" s="2"/>
      <c r="P389" s="2"/>
      <c r="Q389" s="2"/>
      <c r="R389" s="2"/>
      <c r="S389" s="2"/>
      <c r="T389" s="2"/>
      <c r="U389" s="2"/>
      <c r="V389" s="2"/>
      <c r="W389" s="2"/>
      <c r="X389" s="2"/>
      <c r="Y389" s="2"/>
      <c r="Z389" s="2"/>
      <c r="AM389" s="2"/>
      <c r="AN389" s="2"/>
      <c r="AP389" s="2"/>
      <c r="AQ389" s="2"/>
      <c r="AR389" s="2"/>
      <c r="AS389" s="2"/>
      <c r="AT389" s="2"/>
      <c r="AU389" s="2"/>
      <c r="AV389" s="2"/>
      <c r="AW389" s="2"/>
      <c r="AX389" s="2"/>
      <c r="AY389" s="2"/>
      <c r="AZ389" s="2"/>
      <c r="BM389" s="2"/>
      <c r="BN389" s="2"/>
      <c r="BP389" s="2"/>
      <c r="BQ389" s="2"/>
      <c r="BR389" s="2"/>
      <c r="BS389" s="2"/>
      <c r="BT389" s="2"/>
      <c r="BU389" s="2"/>
      <c r="BV389" s="2"/>
    </row>
    <row r="390" spans="13:74" s="1" customFormat="1" ht="30" customHeight="1">
      <c r="M390" s="2"/>
      <c r="N390" s="2"/>
      <c r="P390" s="2"/>
      <c r="Q390" s="2"/>
      <c r="R390" s="2"/>
      <c r="S390" s="2"/>
      <c r="T390" s="2"/>
      <c r="U390" s="2"/>
      <c r="V390" s="2"/>
      <c r="W390" s="2"/>
      <c r="X390" s="2"/>
      <c r="Y390" s="2"/>
      <c r="Z390" s="2"/>
      <c r="AM390" s="2"/>
      <c r="AN390" s="2"/>
      <c r="AP390" s="2"/>
      <c r="AQ390" s="2"/>
      <c r="AR390" s="2"/>
      <c r="AS390" s="2"/>
      <c r="AT390" s="2"/>
      <c r="AU390" s="2"/>
      <c r="AV390" s="2"/>
      <c r="AW390" s="2"/>
      <c r="AX390" s="2"/>
      <c r="AY390" s="2"/>
      <c r="AZ390" s="2"/>
      <c r="BM390" s="2"/>
      <c r="BN390" s="2"/>
      <c r="BP390" s="2"/>
      <c r="BQ390" s="2"/>
      <c r="BR390" s="2"/>
      <c r="BS390" s="2"/>
      <c r="BT390" s="2"/>
      <c r="BU390" s="2"/>
      <c r="BV390" s="2"/>
    </row>
    <row r="391" spans="13:74" s="1" customFormat="1" ht="30" customHeight="1">
      <c r="M391" s="2"/>
      <c r="N391" s="2"/>
      <c r="P391" s="2"/>
      <c r="Q391" s="2"/>
      <c r="R391" s="2"/>
      <c r="S391" s="2"/>
      <c r="T391" s="2"/>
      <c r="U391" s="2"/>
      <c r="V391" s="2"/>
      <c r="W391" s="2"/>
      <c r="X391" s="2"/>
      <c r="Y391" s="2"/>
      <c r="Z391" s="2"/>
      <c r="AM391" s="2"/>
      <c r="AN391" s="2"/>
      <c r="AP391" s="2"/>
      <c r="AQ391" s="2"/>
      <c r="AR391" s="2"/>
      <c r="AS391" s="2"/>
      <c r="AT391" s="2"/>
      <c r="AU391" s="2"/>
      <c r="AV391" s="2"/>
      <c r="AW391" s="2"/>
      <c r="AX391" s="2"/>
      <c r="AY391" s="2"/>
      <c r="AZ391" s="2"/>
      <c r="BM391" s="2"/>
      <c r="BN391" s="2"/>
      <c r="BP391" s="2"/>
      <c r="BQ391" s="2"/>
      <c r="BR391" s="2"/>
      <c r="BS391" s="2"/>
      <c r="BT391" s="2"/>
      <c r="BU391" s="2"/>
      <c r="BV391" s="2"/>
    </row>
    <row r="392" spans="13:74" s="1" customFormat="1" ht="30" customHeight="1">
      <c r="M392" s="2"/>
      <c r="N392" s="2"/>
      <c r="P392" s="2"/>
      <c r="Q392" s="2"/>
      <c r="R392" s="2"/>
      <c r="S392" s="2"/>
      <c r="T392" s="2"/>
      <c r="U392" s="2"/>
      <c r="V392" s="2"/>
      <c r="W392" s="2"/>
      <c r="X392" s="2"/>
      <c r="Y392" s="2"/>
      <c r="Z392" s="2"/>
      <c r="AM392" s="2"/>
      <c r="AN392" s="2"/>
      <c r="AP392" s="2"/>
      <c r="AQ392" s="2"/>
      <c r="AR392" s="2"/>
      <c r="AS392" s="2"/>
      <c r="AT392" s="2"/>
      <c r="AU392" s="2"/>
      <c r="AV392" s="2"/>
      <c r="AW392" s="2"/>
      <c r="AX392" s="2"/>
      <c r="AY392" s="2"/>
      <c r="AZ392" s="2"/>
      <c r="BM392" s="2"/>
      <c r="BN392" s="2"/>
      <c r="BP392" s="2"/>
      <c r="BQ392" s="2"/>
      <c r="BR392" s="2"/>
      <c r="BS392" s="2"/>
      <c r="BT392" s="2"/>
      <c r="BU392" s="2"/>
      <c r="BV392" s="2"/>
    </row>
    <row r="393" spans="13:74" s="1" customFormat="1" ht="30" customHeight="1">
      <c r="M393" s="2"/>
      <c r="N393" s="2"/>
      <c r="P393" s="2"/>
      <c r="Q393" s="2"/>
      <c r="R393" s="2"/>
      <c r="S393" s="2"/>
      <c r="T393" s="2"/>
      <c r="U393" s="2"/>
      <c r="V393" s="2"/>
      <c r="W393" s="2"/>
      <c r="X393" s="2"/>
      <c r="Y393" s="2"/>
      <c r="Z393" s="2"/>
      <c r="AM393" s="2"/>
      <c r="AN393" s="2"/>
      <c r="AP393" s="2"/>
      <c r="AQ393" s="2"/>
      <c r="AR393" s="2"/>
      <c r="AS393" s="2"/>
      <c r="AT393" s="2"/>
      <c r="AU393" s="2"/>
      <c r="AV393" s="2"/>
      <c r="AW393" s="2"/>
      <c r="AX393" s="2"/>
      <c r="AY393" s="2"/>
      <c r="AZ393" s="2"/>
      <c r="BM393" s="2"/>
      <c r="BN393" s="2"/>
      <c r="BP393" s="2"/>
      <c r="BQ393" s="2"/>
      <c r="BR393" s="2"/>
      <c r="BS393" s="2"/>
      <c r="BT393" s="2"/>
      <c r="BU393" s="2"/>
      <c r="BV393" s="2"/>
    </row>
    <row r="394" spans="13:74" s="1" customFormat="1" ht="30" customHeight="1">
      <c r="M394" s="2"/>
      <c r="N394" s="2"/>
      <c r="P394" s="2"/>
      <c r="Q394" s="2"/>
      <c r="R394" s="2"/>
      <c r="S394" s="2"/>
      <c r="T394" s="2"/>
      <c r="U394" s="2"/>
      <c r="V394" s="2"/>
      <c r="W394" s="2"/>
      <c r="X394" s="2"/>
      <c r="Y394" s="2"/>
      <c r="Z394" s="2"/>
      <c r="AM394" s="2"/>
      <c r="AN394" s="2"/>
      <c r="AP394" s="2"/>
      <c r="AQ394" s="2"/>
      <c r="AR394" s="2"/>
      <c r="AS394" s="2"/>
      <c r="AT394" s="2"/>
      <c r="AU394" s="2"/>
      <c r="AV394" s="2"/>
      <c r="AW394" s="2"/>
      <c r="AX394" s="2"/>
      <c r="AY394" s="2"/>
      <c r="AZ394" s="2"/>
      <c r="BM394" s="2"/>
      <c r="BN394" s="2"/>
      <c r="BP394" s="2"/>
      <c r="BQ394" s="2"/>
      <c r="BR394" s="2"/>
      <c r="BS394" s="2"/>
      <c r="BT394" s="2"/>
      <c r="BU394" s="2"/>
      <c r="BV394" s="2"/>
    </row>
    <row r="395" spans="13:74" s="1" customFormat="1" ht="30" customHeight="1">
      <c r="M395" s="2"/>
      <c r="N395" s="2"/>
      <c r="P395" s="2"/>
      <c r="Q395" s="2"/>
      <c r="R395" s="2"/>
      <c r="S395" s="2"/>
      <c r="T395" s="2"/>
      <c r="U395" s="2"/>
      <c r="V395" s="2"/>
      <c r="W395" s="2"/>
      <c r="X395" s="2"/>
      <c r="Y395" s="2"/>
      <c r="Z395" s="2"/>
      <c r="AM395" s="2"/>
      <c r="AN395" s="2"/>
      <c r="AP395" s="2"/>
      <c r="AQ395" s="2"/>
      <c r="AR395" s="2"/>
      <c r="AS395" s="2"/>
      <c r="AT395" s="2"/>
      <c r="AU395" s="2"/>
      <c r="AV395" s="2"/>
      <c r="AW395" s="2"/>
      <c r="AX395" s="2"/>
      <c r="AY395" s="2"/>
      <c r="AZ395" s="2"/>
      <c r="BM395" s="2"/>
      <c r="BN395" s="2"/>
      <c r="BP395" s="2"/>
      <c r="BQ395" s="2"/>
      <c r="BR395" s="2"/>
      <c r="BS395" s="2"/>
      <c r="BT395" s="2"/>
      <c r="BU395" s="2"/>
      <c r="BV395" s="2"/>
    </row>
    <row r="396" spans="13:74" s="1" customFormat="1" ht="30" customHeight="1">
      <c r="M396" s="2"/>
      <c r="N396" s="2"/>
      <c r="P396" s="2"/>
      <c r="Q396" s="2"/>
      <c r="R396" s="2"/>
      <c r="S396" s="2"/>
      <c r="T396" s="2"/>
      <c r="U396" s="2"/>
      <c r="V396" s="2"/>
      <c r="W396" s="2"/>
      <c r="X396" s="2"/>
      <c r="Y396" s="2"/>
      <c r="Z396" s="2"/>
      <c r="AM396" s="2"/>
      <c r="AN396" s="2"/>
      <c r="AP396" s="2"/>
      <c r="AQ396" s="2"/>
      <c r="AR396" s="2"/>
      <c r="AS396" s="2"/>
      <c r="AT396" s="2"/>
      <c r="AU396" s="2"/>
      <c r="AV396" s="2"/>
      <c r="AW396" s="2"/>
      <c r="AX396" s="2"/>
      <c r="AY396" s="2"/>
      <c r="AZ396" s="2"/>
      <c r="BM396" s="2"/>
      <c r="BN396" s="2"/>
      <c r="BP396" s="2"/>
      <c r="BQ396" s="2"/>
      <c r="BR396" s="2"/>
      <c r="BS396" s="2"/>
      <c r="BT396" s="2"/>
      <c r="BU396" s="2"/>
      <c r="BV396" s="2"/>
    </row>
    <row r="397" spans="13:74" s="1" customFormat="1" ht="30" customHeight="1">
      <c r="M397" s="2"/>
      <c r="N397" s="2"/>
      <c r="P397" s="2"/>
      <c r="Q397" s="2"/>
      <c r="R397" s="2"/>
      <c r="S397" s="2"/>
      <c r="T397" s="2"/>
      <c r="U397" s="2"/>
      <c r="V397" s="2"/>
      <c r="W397" s="2"/>
      <c r="X397" s="2"/>
      <c r="Y397" s="2"/>
      <c r="Z397" s="2"/>
      <c r="AM397" s="2"/>
      <c r="AN397" s="2"/>
      <c r="AP397" s="2"/>
      <c r="AQ397" s="2"/>
      <c r="AR397" s="2"/>
      <c r="AS397" s="2"/>
      <c r="AT397" s="2"/>
      <c r="AU397" s="2"/>
      <c r="AV397" s="2"/>
      <c r="AW397" s="2"/>
      <c r="AX397" s="2"/>
      <c r="AY397" s="2"/>
      <c r="AZ397" s="2"/>
      <c r="BM397" s="2"/>
      <c r="BN397" s="2"/>
      <c r="BP397" s="2"/>
      <c r="BQ397" s="2"/>
      <c r="BR397" s="2"/>
      <c r="BS397" s="2"/>
      <c r="BT397" s="2"/>
      <c r="BU397" s="2"/>
      <c r="BV397" s="2"/>
    </row>
    <row r="398" spans="13:74" s="1" customFormat="1" ht="30" customHeight="1">
      <c r="M398" s="2"/>
      <c r="N398" s="2"/>
      <c r="P398" s="2"/>
      <c r="Q398" s="2"/>
      <c r="R398" s="2"/>
      <c r="S398" s="2"/>
      <c r="T398" s="2"/>
      <c r="U398" s="2"/>
      <c r="V398" s="2"/>
      <c r="W398" s="2"/>
      <c r="X398" s="2"/>
      <c r="Y398" s="2"/>
      <c r="Z398" s="2"/>
      <c r="AM398" s="2"/>
      <c r="AN398" s="2"/>
      <c r="AP398" s="2"/>
      <c r="AQ398" s="2"/>
      <c r="AR398" s="2"/>
      <c r="AS398" s="2"/>
      <c r="AT398" s="2"/>
      <c r="AU398" s="2"/>
      <c r="AV398" s="2"/>
      <c r="AW398" s="2"/>
      <c r="AX398" s="2"/>
      <c r="AY398" s="2"/>
      <c r="AZ398" s="2"/>
      <c r="BM398" s="2"/>
      <c r="BN398" s="2"/>
      <c r="BP398" s="2"/>
      <c r="BQ398" s="2"/>
      <c r="BR398" s="2"/>
      <c r="BS398" s="2"/>
      <c r="BT398" s="2"/>
      <c r="BU398" s="2"/>
      <c r="BV398" s="2"/>
    </row>
    <row r="399" spans="13:74">
      <c r="M399" s="2"/>
      <c r="N399" s="2"/>
      <c r="O399" s="1"/>
      <c r="P399" s="2"/>
      <c r="Q399" s="2"/>
      <c r="R399" s="2"/>
      <c r="S399" s="2"/>
      <c r="T399" s="2"/>
      <c r="U399" s="2"/>
      <c r="V399" s="2"/>
      <c r="W399" s="2"/>
      <c r="X399" s="2"/>
      <c r="Y399" s="2"/>
      <c r="Z399" s="2"/>
      <c r="AM399" s="2"/>
      <c r="AN399" s="2"/>
      <c r="AO399" s="1"/>
      <c r="AP399" s="2"/>
      <c r="AQ399" s="2"/>
      <c r="AR399" s="2"/>
      <c r="AS399" s="2"/>
      <c r="AT399" s="2"/>
      <c r="AU399" s="2"/>
      <c r="AV399" s="2"/>
      <c r="AW399" s="2"/>
      <c r="AX399" s="2"/>
      <c r="AY399" s="2"/>
      <c r="AZ399" s="2"/>
      <c r="BM399" s="2"/>
      <c r="BN399" s="2"/>
      <c r="BO399" s="1"/>
      <c r="BP399" s="2"/>
      <c r="BQ399" s="2"/>
      <c r="BR399" s="2"/>
      <c r="BS399" s="2"/>
      <c r="BT399" s="2"/>
      <c r="BU399" s="2"/>
      <c r="BV399" s="2"/>
    </row>
    <row r="400" spans="13:74">
      <c r="M400" s="2"/>
      <c r="N400" s="2"/>
      <c r="O400" s="1"/>
      <c r="P400" s="2"/>
      <c r="Q400" s="2"/>
      <c r="R400" s="2"/>
      <c r="S400" s="2"/>
      <c r="T400" s="2"/>
      <c r="U400" s="2"/>
      <c r="V400" s="2"/>
      <c r="W400" s="2"/>
      <c r="X400" s="2"/>
      <c r="Y400" s="2"/>
      <c r="Z400" s="2"/>
      <c r="AM400" s="2"/>
      <c r="AN400" s="2"/>
      <c r="AO400" s="1"/>
      <c r="AP400" s="2"/>
      <c r="AQ400" s="2"/>
      <c r="AR400" s="2"/>
      <c r="AS400" s="2"/>
      <c r="AT400" s="2"/>
      <c r="AU400" s="2"/>
      <c r="AV400" s="2"/>
      <c r="AW400" s="2"/>
      <c r="AX400" s="2"/>
      <c r="AY400" s="2"/>
      <c r="AZ400" s="2"/>
      <c r="BM400" s="2"/>
      <c r="BN400" s="2"/>
      <c r="BO400" s="1"/>
      <c r="BP400" s="2"/>
      <c r="BQ400" s="2"/>
      <c r="BR400" s="2"/>
      <c r="BS400" s="2"/>
      <c r="BT400" s="2"/>
      <c r="BU400" s="2"/>
      <c r="BV400" s="2"/>
    </row>
    <row r="401" spans="13:74">
      <c r="M401" s="2"/>
      <c r="N401" s="2"/>
      <c r="O401" s="1"/>
      <c r="P401" s="2"/>
      <c r="Q401" s="2"/>
      <c r="R401" s="2"/>
      <c r="S401" s="2"/>
      <c r="T401" s="2"/>
      <c r="U401" s="2"/>
      <c r="V401" s="2"/>
      <c r="W401" s="2"/>
      <c r="X401" s="2"/>
      <c r="Y401" s="2"/>
      <c r="Z401" s="2"/>
      <c r="AM401" s="2"/>
      <c r="AN401" s="2"/>
      <c r="AO401" s="1"/>
      <c r="AP401" s="2"/>
      <c r="AQ401" s="2"/>
      <c r="AR401" s="2"/>
      <c r="AS401" s="2"/>
      <c r="AT401" s="2"/>
      <c r="AU401" s="2"/>
      <c r="AV401" s="2"/>
      <c r="AW401" s="2"/>
      <c r="AX401" s="2"/>
      <c r="AY401" s="2"/>
      <c r="AZ401" s="2"/>
      <c r="BM401" s="2"/>
      <c r="BN401" s="2"/>
      <c r="BO401" s="1"/>
      <c r="BP401" s="2"/>
      <c r="BQ401" s="2"/>
      <c r="BR401" s="2"/>
      <c r="BS401" s="2"/>
      <c r="BT401" s="2"/>
      <c r="BU401" s="2"/>
      <c r="BV401" s="2"/>
    </row>
    <row r="402" spans="13:74">
      <c r="M402" s="2"/>
      <c r="N402" s="2"/>
      <c r="O402" s="1"/>
      <c r="P402" s="2"/>
      <c r="Q402" s="2"/>
      <c r="R402" s="2"/>
      <c r="S402" s="2"/>
      <c r="T402" s="2"/>
      <c r="U402" s="2"/>
      <c r="V402" s="2"/>
      <c r="W402" s="2"/>
      <c r="X402" s="2"/>
      <c r="Y402" s="2"/>
      <c r="Z402" s="2"/>
      <c r="AM402" s="2"/>
      <c r="AN402" s="2"/>
      <c r="AO402" s="1"/>
      <c r="AP402" s="2"/>
      <c r="AQ402" s="2"/>
      <c r="AR402" s="2"/>
      <c r="AS402" s="2"/>
      <c r="AT402" s="2"/>
      <c r="AU402" s="2"/>
      <c r="AV402" s="2"/>
      <c r="AW402" s="2"/>
      <c r="AX402" s="2"/>
      <c r="AY402" s="2"/>
      <c r="AZ402" s="2"/>
      <c r="BM402" s="2"/>
      <c r="BN402" s="2"/>
      <c r="BO402" s="1"/>
      <c r="BP402" s="2"/>
      <c r="BQ402" s="2"/>
      <c r="BR402" s="2"/>
      <c r="BS402" s="2"/>
      <c r="BT402" s="2"/>
      <c r="BU402" s="2"/>
      <c r="BV402" s="2"/>
    </row>
    <row r="403" spans="13:74">
      <c r="P403" s="1"/>
      <c r="Q403" s="1"/>
      <c r="R403" s="1"/>
      <c r="S403" s="1"/>
      <c r="T403" s="1"/>
      <c r="U403" s="169">
        <f>IFERROR(+COUNTIF(U406:U500,"SI")/(COUNTIF(U406:U500,"SI")+COUNTIF(U406:U500,"Non")),0)</f>
        <v>1</v>
      </c>
      <c r="V403" s="169">
        <f>IFERROR(+COUNTIF(V406:V500,"SI")/(COUNTIF(V406:V500,"SI")+COUNTIF(V406:V500,"Non")),0)</f>
        <v>1</v>
      </c>
      <c r="AC403" s="177"/>
      <c r="AP403" s="1"/>
      <c r="AQ403" s="1"/>
      <c r="AR403" s="1"/>
      <c r="AS403" s="1"/>
      <c r="AT403" s="1"/>
      <c r="AU403" s="169">
        <f>IFERROR(+COUNTIF(AU406:AU500,"SI")/(COUNTIF(AU406:AU500,"SI")+COUNTIF(AU406:AU500,"Non")),0)</f>
        <v>0</v>
      </c>
      <c r="AV403" s="169">
        <f>IFERROR(+COUNTIF(AV406:AV500,"SI")/(COUNTIF(AV406:AV500,"SI")+COUNTIF(AV406:AV500,"Non")),0)</f>
        <v>0</v>
      </c>
      <c r="BP403" s="1"/>
      <c r="BQ403" s="1"/>
      <c r="BR403" s="1"/>
      <c r="BS403" s="1"/>
      <c r="BT403" s="1"/>
      <c r="BU403" s="169">
        <f>IFERROR(+COUNTIF(BU406:BU500,"SI")/(COUNTIF(BU406:BU500,"SI")+COUNTIF(BU406:BU500,"Non")),0)</f>
        <v>0</v>
      </c>
      <c r="BV403" s="169">
        <f>IFERROR(+COUNTIF(BV406:BV500,"SI")/(COUNTIF(BV406:BV500,"SI")+COUNTIF(BV406:BV500,"Non")),0)</f>
        <v>0</v>
      </c>
    </row>
    <row r="404" spans="13:74" ht="15" customHeight="1">
      <c r="M404" s="580" t="s">
        <v>149</v>
      </c>
      <c r="N404" s="580" t="s">
        <v>544</v>
      </c>
      <c r="O404" s="580"/>
      <c r="P404" s="580" t="s">
        <v>545</v>
      </c>
      <c r="Q404" s="578" t="s">
        <v>546</v>
      </c>
      <c r="R404" s="580" t="s">
        <v>547</v>
      </c>
      <c r="S404" s="577" t="s">
        <v>278</v>
      </c>
      <c r="T404" s="577" t="s">
        <v>279</v>
      </c>
      <c r="U404" s="577" t="s">
        <v>280</v>
      </c>
      <c r="V404" s="577" t="s">
        <v>281</v>
      </c>
      <c r="AM404" s="580" t="s">
        <v>149</v>
      </c>
      <c r="AN404" s="580" t="s">
        <v>544</v>
      </c>
      <c r="AO404" s="580"/>
      <c r="AP404" s="580" t="s">
        <v>545</v>
      </c>
      <c r="AQ404" s="578" t="s">
        <v>546</v>
      </c>
      <c r="AR404" s="580" t="s">
        <v>547</v>
      </c>
      <c r="AS404" s="577" t="s">
        <v>278</v>
      </c>
      <c r="AT404" s="577" t="s">
        <v>279</v>
      </c>
      <c r="AU404" s="577" t="s">
        <v>280</v>
      </c>
      <c r="AV404" s="577" t="s">
        <v>281</v>
      </c>
      <c r="BM404" s="578" t="s">
        <v>149</v>
      </c>
      <c r="BN404" s="596" t="s">
        <v>544</v>
      </c>
      <c r="BO404" s="597"/>
      <c r="BP404" s="578" t="s">
        <v>545</v>
      </c>
      <c r="BQ404" s="578" t="s">
        <v>546</v>
      </c>
      <c r="BR404" s="578" t="s">
        <v>547</v>
      </c>
      <c r="BS404" s="594" t="s">
        <v>278</v>
      </c>
      <c r="BT404" s="577" t="s">
        <v>279</v>
      </c>
      <c r="BU404" s="577" t="s">
        <v>280</v>
      </c>
      <c r="BV404" s="577" t="s">
        <v>281</v>
      </c>
    </row>
    <row r="405" spans="13:74">
      <c r="M405" s="580"/>
      <c r="N405" s="580"/>
      <c r="O405" s="580"/>
      <c r="P405" s="580"/>
      <c r="Q405" s="579"/>
      <c r="R405" s="580"/>
      <c r="S405" s="577"/>
      <c r="T405" s="577"/>
      <c r="U405" s="577"/>
      <c r="V405" s="577"/>
      <c r="AM405" s="580"/>
      <c r="AN405" s="580"/>
      <c r="AO405" s="580"/>
      <c r="AP405" s="580"/>
      <c r="AQ405" s="579"/>
      <c r="AR405" s="580"/>
      <c r="AS405" s="577"/>
      <c r="AT405" s="577"/>
      <c r="AU405" s="577"/>
      <c r="AV405" s="577"/>
      <c r="BM405" s="579"/>
      <c r="BN405" s="598"/>
      <c r="BO405" s="599"/>
      <c r="BP405" s="579"/>
      <c r="BQ405" s="579"/>
      <c r="BR405" s="579"/>
      <c r="BS405" s="595"/>
      <c r="BT405" s="577"/>
      <c r="BU405" s="577"/>
      <c r="BV405" s="577"/>
    </row>
    <row r="406" spans="13:74" ht="15" customHeight="1">
      <c r="M406" s="590" t="s">
        <v>663</v>
      </c>
      <c r="N406" s="493">
        <v>26081</v>
      </c>
      <c r="O406" s="493" t="s">
        <v>662</v>
      </c>
      <c r="P406" s="493" t="s">
        <v>550</v>
      </c>
      <c r="Q406" s="494">
        <v>1</v>
      </c>
      <c r="R406" s="494">
        <v>1</v>
      </c>
      <c r="S406" s="494">
        <v>0.95</v>
      </c>
      <c r="T406" s="494">
        <v>0.9</v>
      </c>
      <c r="U406" s="525" t="str">
        <f>+IF(Q406=0,"----",IF(Q406&gt;=S406,"SI","NON"))</f>
        <v>SI</v>
      </c>
      <c r="V406" s="525" t="str">
        <f>+IF(R406=0,"----",IF(R406&gt;=T406,"SI","NON"))</f>
        <v>SI</v>
      </c>
      <c r="AM406" s="590" t="s">
        <v>663</v>
      </c>
      <c r="AN406" s="493">
        <v>26081</v>
      </c>
      <c r="AO406" s="493" t="s">
        <v>662</v>
      </c>
      <c r="AP406" s="493"/>
      <c r="AQ406" s="494"/>
      <c r="AR406" s="494"/>
      <c r="AS406" s="494"/>
      <c r="AT406" s="170"/>
      <c r="AU406" s="171" t="str">
        <f>+IF(AQ406=0,"----",IF(AQ406&gt;=AS406,"SI","NON"))</f>
        <v>----</v>
      </c>
      <c r="AV406" s="172" t="str">
        <f>+IF(AR406=0,"----",IF(AR406&gt;=AT406,"SI","NON"))</f>
        <v>----</v>
      </c>
      <c r="AW406" s="2"/>
      <c r="AX406" s="2"/>
      <c r="AY406" s="2"/>
      <c r="AZ406" s="2"/>
      <c r="BM406" s="591" t="s">
        <v>663</v>
      </c>
      <c r="BN406" s="493">
        <v>26081</v>
      </c>
      <c r="BO406" s="493" t="s">
        <v>662</v>
      </c>
      <c r="BP406" s="493"/>
      <c r="BQ406" s="493"/>
      <c r="BR406" s="494"/>
      <c r="BS406" s="494"/>
      <c r="BT406" s="170"/>
      <c r="BU406" s="171" t="str">
        <f>+IF(BQ406=0,"----",IF(BQ406&gt;=BS406,"SI","NON"))</f>
        <v>----</v>
      </c>
      <c r="BV406" s="172" t="str">
        <f>+IF(BR406=0,"----",IF(BR406&gt;=BT406,"SI","NON"))</f>
        <v>----</v>
      </c>
    </row>
    <row r="407" spans="13:74">
      <c r="M407" s="590"/>
      <c r="N407" s="493">
        <v>28185</v>
      </c>
      <c r="O407" s="493" t="s">
        <v>648</v>
      </c>
      <c r="P407" s="493" t="s">
        <v>550</v>
      </c>
      <c r="Q407" s="494">
        <v>1</v>
      </c>
      <c r="R407" s="494">
        <v>0.90909090909090895</v>
      </c>
      <c r="S407" s="494">
        <v>0.95</v>
      </c>
      <c r="T407" s="494">
        <v>0.9</v>
      </c>
      <c r="U407" s="525" t="str">
        <f t="shared" ref="U407:V418" si="23">+IF(Q407=0,"----",IF(Q407&gt;=S407,"SI","NON"))</f>
        <v>SI</v>
      </c>
      <c r="V407" s="525" t="str">
        <f t="shared" si="23"/>
        <v>SI</v>
      </c>
      <c r="AM407" s="590"/>
      <c r="AN407" s="493">
        <v>28185</v>
      </c>
      <c r="AO407" s="493" t="s">
        <v>648</v>
      </c>
      <c r="AP407" s="493"/>
      <c r="AQ407" s="494"/>
      <c r="AR407" s="494"/>
      <c r="AS407" s="494"/>
      <c r="AT407" s="170"/>
      <c r="AU407" s="171" t="str">
        <f t="shared" ref="AU407:AU418" si="24">+IF(AQ407=0,"----",IF(AQ407&gt;=AS407,"SI","NON"))</f>
        <v>----</v>
      </c>
      <c r="AV407" s="172" t="str">
        <f t="shared" ref="AV407:AV418" si="25">+IF(AR407=0,"----",IF(AR407&gt;=AT407,"SI","NON"))</f>
        <v>----</v>
      </c>
      <c r="AW407" s="2"/>
      <c r="AX407" s="2"/>
      <c r="AY407" s="2"/>
      <c r="AZ407" s="2"/>
      <c r="BM407" s="593"/>
      <c r="BN407" s="493">
        <v>28185</v>
      </c>
      <c r="BO407" s="493" t="s">
        <v>648</v>
      </c>
      <c r="BP407" s="493"/>
      <c r="BQ407" s="493"/>
      <c r="BR407" s="494"/>
      <c r="BS407" s="494"/>
      <c r="BT407" s="170"/>
      <c r="BU407" s="171" t="str">
        <f t="shared" ref="BU407:BU418" si="26">+IF(BQ407=0,"----",IF(BQ407&gt;=BS407,"SI","NON"))</f>
        <v>----</v>
      </c>
      <c r="BV407" s="172" t="str">
        <f t="shared" ref="BV407:BV418" si="27">+IF(BR407=0,"----",IF(BR407&gt;=BT407,"SI","NON"))</f>
        <v>----</v>
      </c>
    </row>
    <row r="408" spans="13:74" ht="22.5" customHeight="1">
      <c r="M408" s="590" t="s">
        <v>664</v>
      </c>
      <c r="N408" s="493">
        <v>53085</v>
      </c>
      <c r="O408" s="493" t="s">
        <v>665</v>
      </c>
      <c r="P408" s="493" t="s">
        <v>550</v>
      </c>
      <c r="Q408" s="494">
        <v>1</v>
      </c>
      <c r="R408" s="494">
        <v>1</v>
      </c>
      <c r="S408" s="494">
        <v>0.95</v>
      </c>
      <c r="T408" s="494">
        <v>0.9</v>
      </c>
      <c r="U408" s="525" t="str">
        <f t="shared" si="23"/>
        <v>SI</v>
      </c>
      <c r="V408" s="525" t="str">
        <f t="shared" si="23"/>
        <v>SI</v>
      </c>
      <c r="AM408" s="590" t="s">
        <v>664</v>
      </c>
      <c r="AN408" s="493">
        <v>53085</v>
      </c>
      <c r="AO408" s="493" t="s">
        <v>665</v>
      </c>
      <c r="AP408" s="493"/>
      <c r="AQ408" s="494"/>
      <c r="AR408" s="494"/>
      <c r="AS408" s="494"/>
      <c r="AT408" s="170"/>
      <c r="AU408" s="171" t="str">
        <f t="shared" si="24"/>
        <v>----</v>
      </c>
      <c r="AV408" s="172" t="str">
        <f t="shared" si="25"/>
        <v>----</v>
      </c>
      <c r="AW408" s="2"/>
      <c r="AX408" s="2"/>
      <c r="AY408" s="2"/>
      <c r="AZ408" s="2"/>
      <c r="BM408" s="591" t="s">
        <v>664</v>
      </c>
      <c r="BN408" s="493">
        <v>53085</v>
      </c>
      <c r="BO408" s="493" t="s">
        <v>665</v>
      </c>
      <c r="BP408" s="493"/>
      <c r="BQ408" s="493"/>
      <c r="BR408" s="494"/>
      <c r="BS408" s="494"/>
      <c r="BT408" s="170"/>
      <c r="BU408" s="171" t="str">
        <f t="shared" si="26"/>
        <v>----</v>
      </c>
      <c r="BV408" s="172" t="str">
        <f t="shared" si="27"/>
        <v>----</v>
      </c>
    </row>
    <row r="409" spans="13:74">
      <c r="M409" s="590"/>
      <c r="N409" s="493">
        <v>53086</v>
      </c>
      <c r="O409" s="493" t="s">
        <v>666</v>
      </c>
      <c r="P409" s="493" t="s">
        <v>550</v>
      </c>
      <c r="Q409" s="494">
        <v>1</v>
      </c>
      <c r="R409" s="494">
        <v>1</v>
      </c>
      <c r="S409" s="494">
        <v>0.95</v>
      </c>
      <c r="T409" s="494">
        <v>0.9</v>
      </c>
      <c r="U409" s="525" t="str">
        <f t="shared" si="23"/>
        <v>SI</v>
      </c>
      <c r="V409" s="525" t="str">
        <f t="shared" si="23"/>
        <v>SI</v>
      </c>
      <c r="AM409" s="590"/>
      <c r="AN409" s="493">
        <v>53086</v>
      </c>
      <c r="AO409" s="493" t="s">
        <v>666</v>
      </c>
      <c r="AP409" s="493"/>
      <c r="AQ409" s="494"/>
      <c r="AR409" s="494"/>
      <c r="AS409" s="494"/>
      <c r="AT409" s="170"/>
      <c r="AU409" s="171" t="str">
        <f t="shared" si="24"/>
        <v>----</v>
      </c>
      <c r="AV409" s="172" t="str">
        <f t="shared" si="25"/>
        <v>----</v>
      </c>
      <c r="AW409" s="2"/>
      <c r="AX409" s="2"/>
      <c r="AY409" s="2"/>
      <c r="AZ409" s="2"/>
      <c r="BM409" s="592"/>
      <c r="BN409" s="493">
        <v>53086</v>
      </c>
      <c r="BO409" s="493" t="s">
        <v>666</v>
      </c>
      <c r="BP409" s="493"/>
      <c r="BQ409" s="493"/>
      <c r="BR409" s="494"/>
      <c r="BS409" s="494"/>
      <c r="BT409" s="170"/>
      <c r="BU409" s="171" t="str">
        <f t="shared" si="26"/>
        <v>----</v>
      </c>
      <c r="BV409" s="172" t="str">
        <f t="shared" si="27"/>
        <v>----</v>
      </c>
    </row>
    <row r="410" spans="13:74">
      <c r="M410" s="590"/>
      <c r="N410" s="493">
        <v>53087</v>
      </c>
      <c r="O410" s="493" t="s">
        <v>667</v>
      </c>
      <c r="P410" s="493" t="s">
        <v>550</v>
      </c>
      <c r="Q410" s="494">
        <v>1</v>
      </c>
      <c r="R410" s="494">
        <v>1</v>
      </c>
      <c r="S410" s="494">
        <v>0.95</v>
      </c>
      <c r="T410" s="494">
        <v>0.9</v>
      </c>
      <c r="U410" s="525" t="str">
        <f t="shared" si="23"/>
        <v>SI</v>
      </c>
      <c r="V410" s="525" t="str">
        <f t="shared" si="23"/>
        <v>SI</v>
      </c>
      <c r="AM410" s="590"/>
      <c r="AN410" s="493">
        <v>53087</v>
      </c>
      <c r="AO410" s="493" t="s">
        <v>667</v>
      </c>
      <c r="AP410" s="493"/>
      <c r="AQ410" s="494"/>
      <c r="AR410" s="494"/>
      <c r="AS410" s="494"/>
      <c r="AT410" s="170"/>
      <c r="AU410" s="171" t="str">
        <f t="shared" si="24"/>
        <v>----</v>
      </c>
      <c r="AV410" s="172" t="str">
        <f t="shared" si="25"/>
        <v>----</v>
      </c>
      <c r="AW410" s="2"/>
      <c r="AX410" s="2"/>
      <c r="AY410" s="2"/>
      <c r="AZ410" s="2"/>
      <c r="BM410" s="592"/>
      <c r="BN410" s="493">
        <v>53087</v>
      </c>
      <c r="BO410" s="493" t="s">
        <v>667</v>
      </c>
      <c r="BP410" s="493"/>
      <c r="BQ410" s="493"/>
      <c r="BR410" s="494"/>
      <c r="BS410" s="494"/>
      <c r="BT410" s="170"/>
      <c r="BU410" s="171" t="str">
        <f t="shared" si="26"/>
        <v>----</v>
      </c>
      <c r="BV410" s="172" t="str">
        <f t="shared" si="27"/>
        <v>----</v>
      </c>
    </row>
    <row r="411" spans="13:74">
      <c r="M411" s="590"/>
      <c r="N411" s="493">
        <v>53088</v>
      </c>
      <c r="O411" s="493" t="s">
        <v>668</v>
      </c>
      <c r="P411" s="493" t="s">
        <v>550</v>
      </c>
      <c r="Q411" s="494">
        <v>1</v>
      </c>
      <c r="R411" s="494">
        <v>1</v>
      </c>
      <c r="S411" s="494">
        <v>0.95</v>
      </c>
      <c r="T411" s="494">
        <v>0.9</v>
      </c>
      <c r="U411" s="525" t="str">
        <f t="shared" si="23"/>
        <v>SI</v>
      </c>
      <c r="V411" s="525" t="str">
        <f t="shared" si="23"/>
        <v>SI</v>
      </c>
      <c r="AM411" s="590"/>
      <c r="AN411" s="493">
        <v>53088</v>
      </c>
      <c r="AO411" s="493" t="s">
        <v>668</v>
      </c>
      <c r="AP411" s="493"/>
      <c r="AQ411" s="494"/>
      <c r="AR411" s="494"/>
      <c r="AS411" s="494"/>
      <c r="AT411" s="170"/>
      <c r="AU411" s="171" t="str">
        <f t="shared" si="24"/>
        <v>----</v>
      </c>
      <c r="AV411" s="172" t="str">
        <f t="shared" si="25"/>
        <v>----</v>
      </c>
      <c r="AW411" s="2"/>
      <c r="AX411" s="2"/>
      <c r="AY411" s="2"/>
      <c r="AZ411" s="2"/>
      <c r="BM411" s="592"/>
      <c r="BN411" s="493">
        <v>53088</v>
      </c>
      <c r="BO411" s="493" t="s">
        <v>668</v>
      </c>
      <c r="BP411" s="493"/>
      <c r="BQ411" s="493"/>
      <c r="BR411" s="494"/>
      <c r="BS411" s="494"/>
      <c r="BT411" s="170"/>
      <c r="BU411" s="171" t="str">
        <f t="shared" si="26"/>
        <v>----</v>
      </c>
      <c r="BV411" s="172" t="str">
        <f t="shared" si="27"/>
        <v>----</v>
      </c>
    </row>
    <row r="412" spans="13:74">
      <c r="M412" s="590"/>
      <c r="N412" s="493">
        <v>53089</v>
      </c>
      <c r="O412" s="493" t="s">
        <v>669</v>
      </c>
      <c r="P412" s="493" t="s">
        <v>550</v>
      </c>
      <c r="Q412" s="494">
        <v>1</v>
      </c>
      <c r="R412" s="494">
        <v>1</v>
      </c>
      <c r="S412" s="494">
        <v>0.95</v>
      </c>
      <c r="T412" s="494">
        <v>0.9</v>
      </c>
      <c r="U412" s="525" t="str">
        <f t="shared" si="23"/>
        <v>SI</v>
      </c>
      <c r="V412" s="525" t="str">
        <f t="shared" si="23"/>
        <v>SI</v>
      </c>
      <c r="AM412" s="590"/>
      <c r="AN412" s="493">
        <v>53089</v>
      </c>
      <c r="AO412" s="493" t="s">
        <v>669</v>
      </c>
      <c r="AP412" s="493"/>
      <c r="AQ412" s="494"/>
      <c r="AR412" s="494"/>
      <c r="AS412" s="494"/>
      <c r="AT412" s="170"/>
      <c r="AU412" s="171" t="str">
        <f t="shared" si="24"/>
        <v>----</v>
      </c>
      <c r="AV412" s="172" t="str">
        <f t="shared" si="25"/>
        <v>----</v>
      </c>
      <c r="AW412" s="2"/>
      <c r="AX412" s="2"/>
      <c r="AY412" s="2"/>
      <c r="AZ412" s="2"/>
      <c r="BM412" s="592"/>
      <c r="BN412" s="493">
        <v>53089</v>
      </c>
      <c r="BO412" s="493" t="s">
        <v>669</v>
      </c>
      <c r="BP412" s="493"/>
      <c r="BQ412" s="493"/>
      <c r="BR412" s="494"/>
      <c r="BS412" s="494"/>
      <c r="BT412" s="170"/>
      <c r="BU412" s="171" t="str">
        <f t="shared" si="26"/>
        <v>----</v>
      </c>
      <c r="BV412" s="172" t="str">
        <f t="shared" si="27"/>
        <v>----</v>
      </c>
    </row>
    <row r="413" spans="13:74">
      <c r="M413" s="590"/>
      <c r="N413" s="493">
        <v>53090</v>
      </c>
      <c r="O413" s="493" t="s">
        <v>670</v>
      </c>
      <c r="P413" s="493" t="s">
        <v>550</v>
      </c>
      <c r="Q413" s="494">
        <v>1</v>
      </c>
      <c r="R413" s="494">
        <v>1</v>
      </c>
      <c r="S413" s="494">
        <v>0.95</v>
      </c>
      <c r="T413" s="494">
        <v>0.9</v>
      </c>
      <c r="U413" s="525" t="str">
        <f t="shared" si="23"/>
        <v>SI</v>
      </c>
      <c r="V413" s="525" t="str">
        <f t="shared" si="23"/>
        <v>SI</v>
      </c>
      <c r="AM413" s="590"/>
      <c r="AN413" s="493">
        <v>53090</v>
      </c>
      <c r="AO413" s="493" t="s">
        <v>670</v>
      </c>
      <c r="AP413" s="493"/>
      <c r="AQ413" s="494"/>
      <c r="AR413" s="494"/>
      <c r="AS413" s="494"/>
      <c r="AT413" s="170"/>
      <c r="AU413" s="171" t="str">
        <f t="shared" si="24"/>
        <v>----</v>
      </c>
      <c r="AV413" s="172" t="str">
        <f t="shared" si="25"/>
        <v>----</v>
      </c>
      <c r="AW413" s="2"/>
      <c r="AX413" s="2"/>
      <c r="AY413" s="2"/>
      <c r="AZ413" s="2"/>
      <c r="BM413" s="592"/>
      <c r="BN413" s="493">
        <v>53090</v>
      </c>
      <c r="BO413" s="493" t="s">
        <v>670</v>
      </c>
      <c r="BP413" s="493"/>
      <c r="BQ413" s="493"/>
      <c r="BR413" s="494"/>
      <c r="BS413" s="494"/>
      <c r="BT413" s="170"/>
      <c r="BU413" s="171" t="str">
        <f t="shared" si="26"/>
        <v>----</v>
      </c>
      <c r="BV413" s="172" t="str">
        <f t="shared" si="27"/>
        <v>----</v>
      </c>
    </row>
    <row r="414" spans="13:74">
      <c r="M414" s="590"/>
      <c r="N414" s="493">
        <v>53091</v>
      </c>
      <c r="O414" s="493" t="s">
        <v>671</v>
      </c>
      <c r="P414" s="493" t="s">
        <v>550</v>
      </c>
      <c r="Q414" s="494">
        <v>1</v>
      </c>
      <c r="R414" s="494">
        <v>1</v>
      </c>
      <c r="S414" s="494">
        <v>0.95</v>
      </c>
      <c r="T414" s="494">
        <v>0.9</v>
      </c>
      <c r="U414" s="525" t="str">
        <f t="shared" si="23"/>
        <v>SI</v>
      </c>
      <c r="V414" s="525" t="str">
        <f t="shared" si="23"/>
        <v>SI</v>
      </c>
      <c r="AM414" s="590"/>
      <c r="AN414" s="493">
        <v>53091</v>
      </c>
      <c r="AO414" s="493" t="s">
        <v>671</v>
      </c>
      <c r="AP414" s="493"/>
      <c r="AQ414" s="494"/>
      <c r="AR414" s="494"/>
      <c r="AS414" s="494"/>
      <c r="AT414" s="170"/>
      <c r="AU414" s="171" t="str">
        <f t="shared" si="24"/>
        <v>----</v>
      </c>
      <c r="AV414" s="172" t="str">
        <f t="shared" si="25"/>
        <v>----</v>
      </c>
      <c r="AW414" s="2"/>
      <c r="AX414" s="2"/>
      <c r="AY414" s="2"/>
      <c r="AZ414" s="2"/>
      <c r="BM414" s="592"/>
      <c r="BN414" s="493">
        <v>53091</v>
      </c>
      <c r="BO414" s="493" t="s">
        <v>671</v>
      </c>
      <c r="BP414" s="493"/>
      <c r="BQ414" s="493"/>
      <c r="BR414" s="494"/>
      <c r="BS414" s="494"/>
      <c r="BT414" s="170"/>
      <c r="BU414" s="171" t="str">
        <f t="shared" si="26"/>
        <v>----</v>
      </c>
      <c r="BV414" s="172" t="str">
        <f t="shared" si="27"/>
        <v>----</v>
      </c>
    </row>
    <row r="415" spans="13:74">
      <c r="M415" s="590"/>
      <c r="N415" s="493">
        <v>53092</v>
      </c>
      <c r="O415" s="493" t="s">
        <v>672</v>
      </c>
      <c r="P415" s="493" t="s">
        <v>550</v>
      </c>
      <c r="Q415" s="494">
        <v>0.952380952380952</v>
      </c>
      <c r="R415" s="494">
        <v>0.952380952380952</v>
      </c>
      <c r="S415" s="494">
        <v>0.95</v>
      </c>
      <c r="T415" s="494">
        <v>0.9</v>
      </c>
      <c r="U415" s="525" t="str">
        <f t="shared" si="23"/>
        <v>SI</v>
      </c>
      <c r="V415" s="525" t="str">
        <f t="shared" si="23"/>
        <v>SI</v>
      </c>
      <c r="AM415" s="590"/>
      <c r="AN415" s="493">
        <v>53092</v>
      </c>
      <c r="AO415" s="493" t="s">
        <v>672</v>
      </c>
      <c r="AP415" s="493"/>
      <c r="AQ415" s="494"/>
      <c r="AR415" s="494"/>
      <c r="AS415" s="494"/>
      <c r="AT415" s="170"/>
      <c r="AU415" s="171" t="str">
        <f t="shared" si="24"/>
        <v>----</v>
      </c>
      <c r="AV415" s="172" t="str">
        <f t="shared" si="25"/>
        <v>----</v>
      </c>
      <c r="AW415" s="2"/>
      <c r="AX415" s="2"/>
      <c r="AY415" s="2"/>
      <c r="AZ415" s="2"/>
      <c r="BM415" s="592"/>
      <c r="BN415" s="493">
        <v>53092</v>
      </c>
      <c r="BO415" s="493" t="s">
        <v>672</v>
      </c>
      <c r="BP415" s="493"/>
      <c r="BQ415" s="493"/>
      <c r="BR415" s="494"/>
      <c r="BS415" s="494"/>
      <c r="BT415" s="170"/>
      <c r="BU415" s="171" t="str">
        <f t="shared" si="26"/>
        <v>----</v>
      </c>
      <c r="BV415" s="172" t="str">
        <f t="shared" si="27"/>
        <v>----</v>
      </c>
    </row>
    <row r="416" spans="13:74">
      <c r="M416" s="590"/>
      <c r="N416" s="493">
        <v>53093</v>
      </c>
      <c r="O416" s="493" t="s">
        <v>673</v>
      </c>
      <c r="P416" s="493" t="s">
        <v>550</v>
      </c>
      <c r="Q416" s="494">
        <v>1</v>
      </c>
      <c r="R416" s="494">
        <v>1</v>
      </c>
      <c r="S416" s="494">
        <v>0.95</v>
      </c>
      <c r="T416" s="494">
        <v>0.9</v>
      </c>
      <c r="U416" s="525" t="str">
        <f t="shared" si="23"/>
        <v>SI</v>
      </c>
      <c r="V416" s="525" t="str">
        <f t="shared" si="23"/>
        <v>SI</v>
      </c>
      <c r="AM416" s="590"/>
      <c r="AN416" s="493">
        <v>53093</v>
      </c>
      <c r="AO416" s="493" t="s">
        <v>673</v>
      </c>
      <c r="AP416" s="493"/>
      <c r="AQ416" s="494"/>
      <c r="AR416" s="494"/>
      <c r="AS416" s="494"/>
      <c r="AT416" s="170"/>
      <c r="AU416" s="171" t="str">
        <f t="shared" si="24"/>
        <v>----</v>
      </c>
      <c r="AV416" s="172" t="str">
        <f t="shared" si="25"/>
        <v>----</v>
      </c>
      <c r="BM416" s="592"/>
      <c r="BN416" s="493">
        <v>53093</v>
      </c>
      <c r="BO416" s="493" t="s">
        <v>673</v>
      </c>
      <c r="BP416" s="493"/>
      <c r="BQ416" s="493"/>
      <c r="BR416" s="494"/>
      <c r="BS416" s="494"/>
      <c r="BT416" s="170"/>
      <c r="BU416" s="171" t="str">
        <f t="shared" si="26"/>
        <v>----</v>
      </c>
      <c r="BV416" s="172" t="str">
        <f t="shared" si="27"/>
        <v>----</v>
      </c>
    </row>
    <row r="417" spans="13:74">
      <c r="M417" s="590"/>
      <c r="N417" s="493">
        <v>53094</v>
      </c>
      <c r="O417" s="493" t="s">
        <v>674</v>
      </c>
      <c r="P417" s="493" t="s">
        <v>550</v>
      </c>
      <c r="Q417" s="494">
        <v>1</v>
      </c>
      <c r="R417" s="494">
        <v>1</v>
      </c>
      <c r="S417" s="494">
        <v>0.95</v>
      </c>
      <c r="T417" s="494">
        <v>0.9</v>
      </c>
      <c r="U417" s="525" t="str">
        <f t="shared" si="23"/>
        <v>SI</v>
      </c>
      <c r="V417" s="525" t="str">
        <f t="shared" si="23"/>
        <v>SI</v>
      </c>
      <c r="AM417" s="590"/>
      <c r="AN417" s="493">
        <v>53094</v>
      </c>
      <c r="AO417" s="493" t="s">
        <v>674</v>
      </c>
      <c r="AP417" s="493"/>
      <c r="AQ417" s="494"/>
      <c r="AR417" s="494"/>
      <c r="AS417" s="494"/>
      <c r="AT417" s="170"/>
      <c r="AU417" s="171" t="str">
        <f t="shared" si="24"/>
        <v>----</v>
      </c>
      <c r="AV417" s="172" t="str">
        <f t="shared" si="25"/>
        <v>----</v>
      </c>
      <c r="BM417" s="592"/>
      <c r="BN417" s="493">
        <v>53094</v>
      </c>
      <c r="BO417" s="493" t="s">
        <v>674</v>
      </c>
      <c r="BP417" s="493"/>
      <c r="BQ417" s="493"/>
      <c r="BR417" s="494"/>
      <c r="BS417" s="494"/>
      <c r="BT417" s="170"/>
      <c r="BU417" s="171" t="str">
        <f t="shared" si="26"/>
        <v>----</v>
      </c>
      <c r="BV417" s="172" t="str">
        <f t="shared" si="27"/>
        <v>----</v>
      </c>
    </row>
    <row r="418" spans="13:74">
      <c r="M418" s="590"/>
      <c r="N418" s="493">
        <v>53095</v>
      </c>
      <c r="O418" s="493" t="s">
        <v>675</v>
      </c>
      <c r="P418" s="493" t="s">
        <v>550</v>
      </c>
      <c r="Q418" s="494">
        <v>1</v>
      </c>
      <c r="R418" s="494">
        <v>0.9</v>
      </c>
      <c r="S418" s="494">
        <v>0.95</v>
      </c>
      <c r="T418" s="494">
        <v>0.9</v>
      </c>
      <c r="U418" s="525" t="str">
        <f t="shared" si="23"/>
        <v>SI</v>
      </c>
      <c r="V418" s="525" t="str">
        <f t="shared" si="23"/>
        <v>SI</v>
      </c>
      <c r="AM418" s="591"/>
      <c r="AN418" s="495">
        <v>53095</v>
      </c>
      <c r="AO418" s="495" t="s">
        <v>675</v>
      </c>
      <c r="AP418" s="495"/>
      <c r="AQ418" s="496"/>
      <c r="AR418" s="496"/>
      <c r="AS418" s="496"/>
      <c r="AT418" s="497"/>
      <c r="AU418" s="498" t="str">
        <f t="shared" si="24"/>
        <v>----</v>
      </c>
      <c r="AV418" s="499" t="str">
        <f t="shared" si="25"/>
        <v>----</v>
      </c>
      <c r="BM418" s="592"/>
      <c r="BN418" s="495">
        <v>53095</v>
      </c>
      <c r="BO418" s="495" t="s">
        <v>675</v>
      </c>
      <c r="BP418" s="495"/>
      <c r="BQ418" s="495"/>
      <c r="BR418" s="496"/>
      <c r="BS418" s="496"/>
      <c r="BT418" s="497"/>
      <c r="BU418" s="498" t="str">
        <f t="shared" si="26"/>
        <v>----</v>
      </c>
      <c r="BV418" s="499" t="str">
        <f t="shared" si="27"/>
        <v>----</v>
      </c>
    </row>
    <row r="419" spans="13:74">
      <c r="M419" s="502"/>
      <c r="N419" s="502"/>
      <c r="O419" s="500"/>
      <c r="P419" s="501"/>
      <c r="Q419" s="25"/>
      <c r="R419" s="25"/>
      <c r="S419" s="25"/>
      <c r="T419" s="25"/>
      <c r="U419" s="25"/>
      <c r="V419" s="25"/>
      <c r="AM419" s="502"/>
      <c r="AN419" s="502"/>
      <c r="AO419" s="500"/>
      <c r="AP419" s="501"/>
      <c r="AQ419" s="25"/>
      <c r="AR419" s="25"/>
      <c r="AS419" s="25"/>
      <c r="AT419" s="25"/>
      <c r="AU419" s="25"/>
      <c r="AV419" s="25"/>
      <c r="BM419" s="502"/>
      <c r="BN419" s="502"/>
      <c r="BO419" s="500"/>
      <c r="BP419" s="501"/>
      <c r="BQ419" s="25"/>
      <c r="BR419" s="25"/>
      <c r="BS419" s="25"/>
      <c r="BT419" s="25"/>
      <c r="BU419" s="25"/>
      <c r="BV419" s="25"/>
    </row>
    <row r="420" spans="13:74">
      <c r="M420" s="502"/>
      <c r="N420" s="502"/>
      <c r="O420" s="500"/>
      <c r="P420" s="526" t="s">
        <v>688</v>
      </c>
      <c r="Q420" s="527">
        <f>MIN(Q406:Q418)</f>
        <v>0.952380952380952</v>
      </c>
      <c r="R420" s="25"/>
      <c r="S420" s="25"/>
      <c r="T420" s="25"/>
      <c r="U420" s="25"/>
      <c r="V420" s="25"/>
      <c r="AM420" s="502"/>
      <c r="AN420" s="502"/>
      <c r="AO420" s="500"/>
      <c r="AP420" s="501"/>
      <c r="AQ420" s="25"/>
      <c r="AR420" s="25"/>
      <c r="AS420" s="25"/>
      <c r="AT420" s="25"/>
      <c r="AU420" s="25"/>
      <c r="AV420" s="25"/>
      <c r="BM420" s="502"/>
      <c r="BN420" s="502"/>
      <c r="BO420" s="500"/>
      <c r="BP420" s="501"/>
      <c r="BQ420" s="25"/>
      <c r="BR420" s="25"/>
      <c r="BS420" s="25"/>
      <c r="BT420" s="25"/>
      <c r="BU420" s="25"/>
      <c r="BV420" s="25"/>
    </row>
    <row r="421" spans="13:74">
      <c r="M421" s="502"/>
      <c r="N421" s="502"/>
      <c r="O421" s="500"/>
      <c r="P421" s="526" t="s">
        <v>689</v>
      </c>
      <c r="Q421" s="25">
        <f>COUNTIF(Q406:Q418,"&gt;="&amp;S406)</f>
        <v>13</v>
      </c>
      <c r="R421" s="25">
        <f>COUNT(Q406:Q418)</f>
        <v>13</v>
      </c>
      <c r="S421" s="528">
        <f>Q421/R421</f>
        <v>1</v>
      </c>
      <c r="T421" s="25"/>
      <c r="U421" s="25"/>
      <c r="V421" s="25"/>
      <c r="AM421" s="502"/>
      <c r="AN421" s="502"/>
      <c r="AO421" s="500"/>
      <c r="AP421" s="501"/>
      <c r="AQ421" s="25"/>
      <c r="AR421" s="25"/>
      <c r="AS421" s="25"/>
      <c r="AT421" s="25"/>
      <c r="AU421" s="25"/>
      <c r="AV421" s="25"/>
      <c r="BM421" s="502"/>
      <c r="BN421" s="502"/>
      <c r="BO421" s="500"/>
      <c r="BP421" s="501"/>
      <c r="BQ421" s="25"/>
      <c r="BR421" s="25"/>
      <c r="BS421" s="25"/>
      <c r="BT421" s="25"/>
      <c r="BU421" s="25"/>
      <c r="BV421" s="25"/>
    </row>
    <row r="422" spans="13:74">
      <c r="M422" s="502"/>
      <c r="N422" s="502"/>
      <c r="O422" s="500"/>
      <c r="P422" s="501"/>
      <c r="Q422" s="25"/>
      <c r="R422" s="25"/>
      <c r="S422" s="25"/>
      <c r="T422" s="25"/>
      <c r="U422" s="25"/>
      <c r="V422" s="25"/>
      <c r="AM422" s="502"/>
      <c r="AN422" s="502"/>
      <c r="AO422" s="500"/>
      <c r="AP422" s="501"/>
      <c r="AQ422" s="25"/>
      <c r="AR422" s="25"/>
      <c r="AS422" s="25"/>
      <c r="AT422" s="25"/>
      <c r="AU422" s="25"/>
      <c r="AV422" s="25"/>
      <c r="BM422" s="502"/>
      <c r="BN422" s="502"/>
      <c r="BO422" s="500"/>
      <c r="BP422" s="501"/>
      <c r="BQ422" s="25"/>
      <c r="BR422" s="25"/>
      <c r="BS422" s="25"/>
      <c r="BT422" s="25"/>
      <c r="BU422" s="25"/>
      <c r="BV422" s="25"/>
    </row>
    <row r="423" spans="13:74">
      <c r="M423" s="502"/>
      <c r="N423" s="502"/>
      <c r="O423" s="500"/>
      <c r="P423" s="501"/>
      <c r="Q423" s="25"/>
      <c r="R423" s="25"/>
      <c r="S423" s="25"/>
      <c r="T423" s="25"/>
      <c r="U423" s="25"/>
      <c r="V423" s="25"/>
      <c r="AM423" s="502"/>
      <c r="AN423" s="502"/>
      <c r="AO423" s="500"/>
      <c r="AP423" s="501"/>
      <c r="AQ423" s="25"/>
      <c r="AR423" s="25"/>
      <c r="AS423" s="25"/>
      <c r="AT423" s="25"/>
      <c r="AU423" s="25"/>
      <c r="AV423" s="25"/>
      <c r="BM423" s="502"/>
      <c r="BN423" s="502"/>
      <c r="BO423" s="500"/>
      <c r="BP423" s="501"/>
      <c r="BQ423" s="25"/>
      <c r="BR423" s="25"/>
      <c r="BS423" s="25"/>
      <c r="BT423" s="25"/>
      <c r="BU423" s="25"/>
      <c r="BV423" s="25"/>
    </row>
    <row r="424" spans="13:74">
      <c r="M424" s="502"/>
      <c r="N424" s="502"/>
      <c r="O424" s="500"/>
      <c r="P424" s="501"/>
      <c r="Q424" s="25"/>
      <c r="R424" s="25"/>
      <c r="S424" s="25"/>
      <c r="T424" s="25"/>
      <c r="U424" s="25"/>
      <c r="V424" s="25"/>
      <c r="AM424" s="502"/>
      <c r="AN424" s="502"/>
      <c r="AO424" s="500"/>
      <c r="AP424" s="501"/>
      <c r="AQ424" s="25"/>
      <c r="AR424" s="25"/>
      <c r="AS424" s="25"/>
      <c r="AT424" s="25"/>
      <c r="AU424" s="25"/>
      <c r="AV424" s="25"/>
      <c r="BM424" s="502"/>
      <c r="BN424" s="502"/>
      <c r="BO424" s="500"/>
      <c r="BP424" s="501"/>
      <c r="BQ424" s="25"/>
      <c r="BR424" s="25"/>
      <c r="BS424" s="25"/>
      <c r="BT424" s="25"/>
      <c r="BU424" s="25"/>
      <c r="BV424" s="25"/>
    </row>
    <row r="425" spans="13:74">
      <c r="M425" s="502"/>
      <c r="N425" s="502"/>
      <c r="O425" s="500"/>
      <c r="P425" s="501"/>
      <c r="Q425" s="25"/>
      <c r="R425" s="25"/>
      <c r="S425" s="25"/>
      <c r="T425" s="25"/>
      <c r="U425" s="25"/>
      <c r="V425" s="25"/>
      <c r="AM425" s="502"/>
      <c r="AN425" s="502"/>
      <c r="AO425" s="500"/>
      <c r="AP425" s="501"/>
      <c r="AQ425" s="25"/>
      <c r="AR425" s="25"/>
      <c r="AS425" s="25"/>
      <c r="AT425" s="25"/>
      <c r="AU425" s="25"/>
      <c r="AV425" s="25"/>
      <c r="BM425" s="502"/>
      <c r="BN425" s="502"/>
      <c r="BO425" s="500"/>
      <c r="BP425" s="501"/>
      <c r="BQ425" s="25"/>
      <c r="BR425" s="25"/>
      <c r="BS425" s="25"/>
      <c r="BT425" s="25"/>
      <c r="BU425" s="25"/>
      <c r="BV425" s="25"/>
    </row>
    <row r="426" spans="13:74">
      <c r="M426" s="502"/>
      <c r="N426" s="502"/>
      <c r="O426" s="500"/>
      <c r="P426" s="501"/>
      <c r="Q426" s="25"/>
      <c r="R426" s="25"/>
      <c r="S426" s="25"/>
      <c r="T426" s="25"/>
      <c r="U426" s="25"/>
      <c r="V426" s="25"/>
      <c r="AM426" s="502"/>
      <c r="AN426" s="502"/>
      <c r="AO426" s="500"/>
      <c r="AP426" s="501"/>
      <c r="AQ426" s="25"/>
      <c r="AR426" s="25"/>
      <c r="AS426" s="25"/>
      <c r="AT426" s="25"/>
      <c r="AU426" s="25"/>
      <c r="AV426" s="25"/>
      <c r="BM426" s="502"/>
      <c r="BN426" s="502"/>
      <c r="BO426" s="500"/>
      <c r="BP426" s="501"/>
      <c r="BQ426" s="25"/>
      <c r="BR426" s="25"/>
      <c r="BS426" s="25"/>
      <c r="BT426" s="25"/>
      <c r="BU426" s="25"/>
      <c r="BV426" s="25"/>
    </row>
    <row r="427" spans="13:74">
      <c r="M427" s="502"/>
      <c r="N427" s="502"/>
      <c r="O427" s="500"/>
      <c r="P427" s="501"/>
      <c r="Q427" s="25"/>
      <c r="R427" s="25"/>
      <c r="S427" s="25"/>
      <c r="T427" s="25"/>
      <c r="U427" s="25"/>
      <c r="V427" s="25"/>
      <c r="AM427" s="502"/>
      <c r="AN427" s="502"/>
      <c r="AO427" s="500"/>
      <c r="AP427" s="501"/>
      <c r="AQ427" s="25"/>
      <c r="AR427" s="25"/>
      <c r="AS427" s="25"/>
      <c r="AT427" s="25"/>
      <c r="AU427" s="25"/>
      <c r="AV427" s="25"/>
      <c r="BM427" s="502"/>
      <c r="BN427" s="502"/>
      <c r="BO427" s="500"/>
      <c r="BP427" s="501"/>
      <c r="BQ427" s="25"/>
      <c r="BR427" s="25"/>
      <c r="BS427" s="25"/>
      <c r="BT427" s="25"/>
      <c r="BU427" s="25"/>
      <c r="BV427" s="25"/>
    </row>
    <row r="428" spans="13:74">
      <c r="M428" s="502"/>
      <c r="N428" s="502"/>
      <c r="O428" s="500"/>
      <c r="P428" s="501"/>
      <c r="Q428" s="25"/>
      <c r="R428" s="25"/>
      <c r="S428" s="25"/>
      <c r="T428" s="25"/>
      <c r="U428" s="25"/>
      <c r="V428" s="25"/>
      <c r="AM428" s="502"/>
      <c r="AN428" s="502"/>
      <c r="AO428" s="500"/>
      <c r="AP428" s="501"/>
      <c r="AQ428" s="25"/>
      <c r="AR428" s="25"/>
      <c r="AS428" s="25"/>
      <c r="AT428" s="25"/>
      <c r="AU428" s="25"/>
      <c r="AV428" s="25"/>
      <c r="BM428" s="502"/>
      <c r="BN428" s="502"/>
      <c r="BO428" s="500"/>
      <c r="BP428" s="501"/>
      <c r="BQ428" s="25"/>
      <c r="BR428" s="25"/>
      <c r="BS428" s="25"/>
      <c r="BT428" s="25"/>
      <c r="BU428" s="25"/>
      <c r="BV428" s="25"/>
    </row>
    <row r="429" spans="13:74">
      <c r="M429" s="502"/>
      <c r="N429" s="502"/>
      <c r="O429" s="500"/>
      <c r="P429" s="501"/>
      <c r="Q429" s="25"/>
      <c r="R429" s="25"/>
      <c r="S429" s="25"/>
      <c r="T429" s="25"/>
      <c r="U429" s="25"/>
      <c r="V429" s="25"/>
      <c r="AM429" s="502"/>
      <c r="AN429" s="502"/>
      <c r="AO429" s="500"/>
      <c r="AP429" s="501"/>
      <c r="AQ429" s="25"/>
      <c r="AR429" s="25"/>
      <c r="AS429" s="25"/>
      <c r="AT429" s="25"/>
      <c r="AU429" s="25"/>
      <c r="AV429" s="25"/>
      <c r="BM429" s="502"/>
      <c r="BN429" s="502"/>
      <c r="BO429" s="500"/>
      <c r="BP429" s="501"/>
      <c r="BQ429" s="25"/>
      <c r="BR429" s="25"/>
      <c r="BS429" s="25"/>
      <c r="BT429" s="25"/>
      <c r="BU429" s="25"/>
      <c r="BV429" s="25"/>
    </row>
    <row r="430" spans="13:74">
      <c r="M430" s="502"/>
      <c r="N430" s="502"/>
      <c r="O430" s="500"/>
      <c r="P430" s="501"/>
      <c r="Q430" s="25"/>
      <c r="R430" s="25"/>
      <c r="S430" s="25"/>
      <c r="T430" s="25"/>
      <c r="U430" s="25"/>
      <c r="V430" s="25"/>
      <c r="AM430" s="502"/>
      <c r="AN430" s="502"/>
      <c r="AO430" s="500"/>
      <c r="AP430" s="501"/>
      <c r="AQ430" s="25"/>
      <c r="AR430" s="25"/>
      <c r="AS430" s="25"/>
      <c r="AT430" s="25"/>
      <c r="AU430" s="25"/>
      <c r="AV430" s="25"/>
      <c r="BM430" s="502"/>
      <c r="BN430" s="502"/>
      <c r="BO430" s="500"/>
      <c r="BP430" s="501"/>
      <c r="BQ430" s="25"/>
      <c r="BR430" s="25"/>
      <c r="BS430" s="25"/>
      <c r="BT430" s="25"/>
      <c r="BU430" s="25"/>
      <c r="BV430" s="25"/>
    </row>
    <row r="431" spans="13:74">
      <c r="M431" s="502"/>
      <c r="N431" s="502"/>
      <c r="O431" s="500"/>
      <c r="P431" s="501"/>
      <c r="Q431" s="25"/>
      <c r="R431" s="25"/>
      <c r="S431" s="25"/>
      <c r="T431" s="25"/>
      <c r="U431" s="25"/>
      <c r="V431" s="25"/>
      <c r="AM431" s="502"/>
      <c r="AN431" s="502"/>
      <c r="AO431" s="500"/>
      <c r="AP431" s="501"/>
      <c r="AQ431" s="25"/>
      <c r="AR431" s="25"/>
      <c r="AS431" s="25"/>
      <c r="AT431" s="25"/>
      <c r="AU431" s="25"/>
      <c r="AV431" s="25"/>
      <c r="BM431" s="502"/>
      <c r="BN431" s="502"/>
      <c r="BO431" s="500"/>
      <c r="BP431" s="501"/>
      <c r="BQ431" s="25"/>
      <c r="BR431" s="25"/>
      <c r="BS431" s="25"/>
      <c r="BT431" s="25"/>
      <c r="BU431" s="25"/>
      <c r="BV431" s="25"/>
    </row>
    <row r="432" spans="13:74">
      <c r="M432" s="502"/>
      <c r="N432" s="502"/>
      <c r="O432" s="500"/>
      <c r="P432" s="501"/>
      <c r="Q432" s="25"/>
      <c r="R432" s="25"/>
      <c r="S432" s="25"/>
      <c r="T432" s="25"/>
      <c r="U432" s="25"/>
      <c r="V432" s="25"/>
      <c r="AM432" s="502"/>
      <c r="AN432" s="502"/>
      <c r="AO432" s="500"/>
      <c r="AP432" s="501"/>
      <c r="AQ432" s="25"/>
      <c r="AR432" s="25"/>
      <c r="AS432" s="25"/>
      <c r="AT432" s="25"/>
      <c r="AU432" s="25"/>
      <c r="AV432" s="25"/>
      <c r="BM432" s="502"/>
      <c r="BN432" s="502"/>
      <c r="BO432" s="500"/>
      <c r="BP432" s="501"/>
      <c r="BQ432" s="25"/>
      <c r="BR432" s="25"/>
      <c r="BS432" s="25"/>
      <c r="BT432" s="25"/>
      <c r="BU432" s="25"/>
      <c r="BV432" s="25"/>
    </row>
    <row r="433" spans="13:74">
      <c r="M433" s="502"/>
      <c r="N433" s="502"/>
      <c r="O433" s="500"/>
      <c r="P433" s="501"/>
      <c r="Q433" s="25"/>
      <c r="R433" s="25"/>
      <c r="S433" s="25"/>
      <c r="T433" s="25"/>
      <c r="U433" s="25"/>
      <c r="V433" s="25"/>
      <c r="AM433" s="502"/>
      <c r="AN433" s="502"/>
      <c r="AO433" s="500"/>
      <c r="AP433" s="501"/>
      <c r="AQ433" s="25"/>
      <c r="AR433" s="25"/>
      <c r="AS433" s="25"/>
      <c r="AT433" s="25"/>
      <c r="AU433" s="25"/>
      <c r="AV433" s="25"/>
      <c r="BM433" s="502"/>
      <c r="BN433" s="502"/>
      <c r="BO433" s="500"/>
      <c r="BP433" s="501"/>
      <c r="BQ433" s="25"/>
      <c r="BR433" s="25"/>
      <c r="BS433" s="25"/>
      <c r="BT433" s="25"/>
      <c r="BU433" s="25"/>
      <c r="BV433" s="25"/>
    </row>
    <row r="434" spans="13:74">
      <c r="M434" s="502"/>
      <c r="N434" s="502"/>
      <c r="O434" s="500"/>
      <c r="P434" s="501"/>
      <c r="Q434" s="25"/>
      <c r="R434" s="25"/>
      <c r="S434" s="25"/>
      <c r="T434" s="25"/>
      <c r="U434" s="25"/>
      <c r="V434" s="25"/>
      <c r="AM434" s="502"/>
      <c r="AN434" s="502"/>
      <c r="AO434" s="500"/>
      <c r="AP434" s="501"/>
      <c r="AQ434" s="25"/>
      <c r="AR434" s="25"/>
      <c r="AS434" s="25"/>
      <c r="AT434" s="25"/>
      <c r="AU434" s="25"/>
      <c r="AV434" s="25"/>
      <c r="BM434" s="502"/>
      <c r="BN434" s="502"/>
      <c r="BO434" s="500"/>
      <c r="BP434" s="501"/>
      <c r="BQ434" s="25"/>
      <c r="BR434" s="25"/>
      <c r="BS434" s="25"/>
      <c r="BT434" s="25"/>
      <c r="BU434" s="25"/>
      <c r="BV434" s="25"/>
    </row>
    <row r="435" spans="13:74">
      <c r="M435" s="502"/>
      <c r="N435" s="502"/>
      <c r="O435" s="500"/>
      <c r="P435" s="501"/>
      <c r="Q435" s="25"/>
      <c r="R435" s="25"/>
      <c r="S435" s="25"/>
      <c r="T435" s="25"/>
      <c r="U435" s="25"/>
      <c r="V435" s="25"/>
      <c r="AM435" s="502"/>
      <c r="AN435" s="502"/>
      <c r="AO435" s="500"/>
      <c r="AP435" s="501"/>
      <c r="AQ435" s="25"/>
      <c r="AR435" s="25"/>
      <c r="AS435" s="25"/>
      <c r="AT435" s="25"/>
      <c r="AU435" s="25"/>
      <c r="AV435" s="25"/>
      <c r="BM435" s="502"/>
      <c r="BN435" s="502"/>
      <c r="BO435" s="500"/>
      <c r="BP435" s="501"/>
      <c r="BQ435" s="25"/>
      <c r="BR435" s="25"/>
      <c r="BS435" s="25"/>
      <c r="BT435" s="25"/>
      <c r="BU435" s="25"/>
      <c r="BV435" s="25"/>
    </row>
    <row r="436" spans="13:74">
      <c r="M436" s="502"/>
      <c r="N436" s="502"/>
      <c r="O436" s="500"/>
      <c r="P436" s="501"/>
      <c r="Q436" s="25"/>
      <c r="R436" s="25"/>
      <c r="S436" s="25"/>
      <c r="T436" s="25"/>
      <c r="U436" s="25"/>
      <c r="V436" s="25"/>
      <c r="AM436" s="502"/>
      <c r="AN436" s="502"/>
      <c r="AO436" s="500"/>
      <c r="AP436" s="501"/>
      <c r="AQ436" s="25"/>
      <c r="AR436" s="25"/>
      <c r="AS436" s="25"/>
      <c r="AT436" s="25"/>
      <c r="AU436" s="25"/>
      <c r="AV436" s="25"/>
      <c r="BM436" s="502"/>
      <c r="BN436" s="502"/>
      <c r="BO436" s="500"/>
      <c r="BP436" s="501"/>
      <c r="BQ436" s="25"/>
      <c r="BR436" s="25"/>
      <c r="BS436" s="25"/>
      <c r="BT436" s="25"/>
      <c r="BU436" s="25"/>
      <c r="BV436" s="25"/>
    </row>
    <row r="437" spans="13:74">
      <c r="M437" s="502"/>
      <c r="N437" s="502"/>
      <c r="O437" s="500"/>
      <c r="P437" s="501"/>
      <c r="Q437" s="25"/>
      <c r="R437" s="25"/>
      <c r="S437" s="25"/>
      <c r="T437" s="25"/>
      <c r="U437" s="25"/>
      <c r="V437" s="25"/>
      <c r="AM437" s="502"/>
      <c r="AN437" s="502"/>
      <c r="AO437" s="500"/>
      <c r="AP437" s="501"/>
      <c r="AQ437" s="25"/>
      <c r="AR437" s="25"/>
      <c r="AS437" s="25"/>
      <c r="AT437" s="25"/>
      <c r="AU437" s="25"/>
      <c r="AV437" s="25"/>
      <c r="BM437" s="502"/>
      <c r="BN437" s="502"/>
      <c r="BO437" s="500"/>
      <c r="BP437" s="501"/>
      <c r="BQ437" s="25"/>
      <c r="BR437" s="25"/>
      <c r="BS437" s="25"/>
      <c r="BT437" s="25"/>
      <c r="BU437" s="25"/>
      <c r="BV437" s="25"/>
    </row>
    <row r="438" spans="13:74">
      <c r="M438" s="502"/>
      <c r="N438" s="502"/>
      <c r="O438" s="500"/>
      <c r="P438" s="501"/>
      <c r="Q438" s="25"/>
      <c r="R438" s="25"/>
      <c r="S438" s="25"/>
      <c r="T438" s="25"/>
      <c r="U438" s="25"/>
      <c r="V438" s="25"/>
      <c r="AM438" s="502"/>
      <c r="AN438" s="502"/>
      <c r="AO438" s="500"/>
      <c r="AP438" s="501"/>
      <c r="AQ438" s="25"/>
      <c r="AR438" s="25"/>
      <c r="AS438" s="25"/>
      <c r="AT438" s="25"/>
      <c r="AU438" s="25"/>
      <c r="AV438" s="25"/>
      <c r="BM438" s="502"/>
      <c r="BN438" s="502"/>
      <c r="BO438" s="500"/>
      <c r="BP438" s="501"/>
      <c r="BQ438" s="25"/>
      <c r="BR438" s="25"/>
      <c r="BS438" s="25"/>
      <c r="BT438" s="25"/>
      <c r="BU438" s="25"/>
      <c r="BV438" s="25"/>
    </row>
    <row r="439" spans="13:74">
      <c r="M439" s="502"/>
      <c r="N439" s="502"/>
      <c r="O439" s="500"/>
      <c r="P439" s="501"/>
      <c r="Q439" s="25"/>
      <c r="R439" s="25"/>
      <c r="S439" s="25"/>
      <c r="T439" s="25"/>
      <c r="U439" s="25"/>
      <c r="V439" s="25"/>
      <c r="AM439" s="502"/>
      <c r="AN439" s="502"/>
      <c r="AO439" s="500"/>
      <c r="AP439" s="501"/>
      <c r="AQ439" s="25"/>
      <c r="AR439" s="25"/>
      <c r="AS439" s="25"/>
      <c r="AT439" s="25"/>
      <c r="AU439" s="25"/>
      <c r="AV439" s="25"/>
      <c r="BM439" s="502"/>
      <c r="BN439" s="502"/>
      <c r="BO439" s="500"/>
      <c r="BP439" s="501"/>
      <c r="BQ439" s="25"/>
      <c r="BR439" s="25"/>
      <c r="BS439" s="25"/>
      <c r="BT439" s="25"/>
      <c r="BU439" s="25"/>
      <c r="BV439" s="25"/>
    </row>
    <row r="440" spans="13:74">
      <c r="M440" s="502"/>
      <c r="N440" s="502"/>
      <c r="O440" s="500"/>
      <c r="P440" s="501"/>
      <c r="Q440" s="25"/>
      <c r="R440" s="25"/>
      <c r="S440" s="25"/>
      <c r="T440" s="25"/>
      <c r="U440" s="25"/>
      <c r="V440" s="25"/>
      <c r="AM440" s="502"/>
      <c r="AN440" s="502"/>
      <c r="AO440" s="500"/>
      <c r="AP440" s="501"/>
      <c r="AQ440" s="25"/>
      <c r="AR440" s="25"/>
      <c r="AS440" s="25"/>
      <c r="AT440" s="25"/>
      <c r="AU440" s="25"/>
      <c r="AV440" s="25"/>
      <c r="BM440" s="502"/>
      <c r="BN440" s="502"/>
      <c r="BO440" s="500"/>
      <c r="BP440" s="501"/>
      <c r="BQ440" s="25"/>
      <c r="BR440" s="25"/>
      <c r="BS440" s="25"/>
      <c r="BT440" s="25"/>
      <c r="BU440" s="25"/>
      <c r="BV440" s="25"/>
    </row>
    <row r="441" spans="13:74">
      <c r="M441" s="502"/>
      <c r="N441" s="502"/>
      <c r="O441" s="500"/>
      <c r="P441" s="501"/>
      <c r="Q441" s="25"/>
      <c r="R441" s="25"/>
      <c r="S441" s="25"/>
      <c r="T441" s="25"/>
      <c r="U441" s="25"/>
      <c r="V441" s="25"/>
      <c r="AM441" s="502"/>
      <c r="AN441" s="502"/>
      <c r="AO441" s="500"/>
      <c r="AP441" s="501"/>
      <c r="AQ441" s="25"/>
      <c r="AR441" s="25"/>
      <c r="AS441" s="25"/>
      <c r="AT441" s="25"/>
      <c r="AU441" s="25"/>
      <c r="AV441" s="25"/>
      <c r="BM441" s="502"/>
      <c r="BN441" s="502"/>
      <c r="BO441" s="500"/>
      <c r="BP441" s="501"/>
      <c r="BQ441" s="25"/>
      <c r="BR441" s="25"/>
      <c r="BS441" s="25"/>
      <c r="BT441" s="25"/>
      <c r="BU441" s="25"/>
      <c r="BV441" s="25"/>
    </row>
    <row r="442" spans="13:74">
      <c r="M442" s="502"/>
      <c r="N442" s="502"/>
      <c r="O442" s="500"/>
      <c r="P442" s="501"/>
      <c r="Q442" s="25"/>
      <c r="R442" s="25"/>
      <c r="S442" s="25"/>
      <c r="T442" s="25"/>
      <c r="U442" s="25"/>
      <c r="V442" s="25"/>
      <c r="AM442" s="502"/>
      <c r="AN442" s="502"/>
      <c r="AO442" s="500"/>
      <c r="AP442" s="501"/>
      <c r="AQ442" s="25"/>
      <c r="AR442" s="25"/>
      <c r="AS442" s="25"/>
      <c r="AT442" s="25"/>
      <c r="AU442" s="25"/>
      <c r="AV442" s="25"/>
      <c r="BM442" s="502"/>
      <c r="BN442" s="502"/>
      <c r="BO442" s="500"/>
      <c r="BP442" s="501"/>
      <c r="BQ442" s="25"/>
      <c r="BR442" s="25"/>
      <c r="BS442" s="25"/>
      <c r="BT442" s="25"/>
      <c r="BU442" s="25"/>
      <c r="BV442" s="25"/>
    </row>
    <row r="443" spans="13:74">
      <c r="M443" s="502"/>
      <c r="N443" s="502"/>
      <c r="O443" s="500"/>
      <c r="P443" s="501"/>
      <c r="Q443" s="25"/>
      <c r="R443" s="25"/>
      <c r="S443" s="25"/>
      <c r="T443" s="25"/>
      <c r="U443" s="25"/>
      <c r="V443" s="25"/>
      <c r="AM443" s="502"/>
      <c r="AN443" s="502"/>
      <c r="AO443" s="500"/>
      <c r="AP443" s="501"/>
      <c r="AQ443" s="25"/>
      <c r="AR443" s="25"/>
      <c r="AS443" s="25"/>
      <c r="AT443" s="25"/>
      <c r="AU443" s="25"/>
      <c r="AV443" s="25"/>
      <c r="BM443" s="502"/>
      <c r="BN443" s="502"/>
      <c r="BO443" s="500"/>
      <c r="BP443" s="501"/>
      <c r="BQ443" s="25"/>
      <c r="BR443" s="25"/>
      <c r="BS443" s="25"/>
      <c r="BT443" s="25"/>
      <c r="BU443" s="25"/>
      <c r="BV443" s="25"/>
    </row>
    <row r="444" spans="13:74">
      <c r="M444" s="502"/>
      <c r="N444" s="502"/>
      <c r="O444" s="500"/>
      <c r="P444" s="501"/>
      <c r="Q444" s="25"/>
      <c r="R444" s="25"/>
      <c r="S444" s="25"/>
      <c r="T444" s="25"/>
      <c r="U444" s="25"/>
      <c r="V444" s="25"/>
      <c r="AM444" s="502"/>
      <c r="AN444" s="502"/>
      <c r="AO444" s="500"/>
      <c r="AP444" s="501"/>
      <c r="AQ444" s="25"/>
      <c r="AR444" s="25"/>
      <c r="AS444" s="25"/>
      <c r="AT444" s="25"/>
      <c r="AU444" s="25"/>
      <c r="AV444" s="25"/>
      <c r="BM444" s="502"/>
      <c r="BN444" s="502"/>
      <c r="BO444" s="500"/>
      <c r="BP444" s="501"/>
      <c r="BQ444" s="25"/>
      <c r="BR444" s="25"/>
      <c r="BS444" s="25"/>
      <c r="BT444" s="25"/>
      <c r="BU444" s="25"/>
      <c r="BV444" s="25"/>
    </row>
    <row r="445" spans="13:74">
      <c r="M445" s="502"/>
      <c r="N445" s="502"/>
      <c r="O445" s="500"/>
      <c r="P445" s="501"/>
      <c r="Q445" s="25"/>
      <c r="R445" s="25"/>
      <c r="S445" s="25"/>
      <c r="T445" s="25"/>
      <c r="U445" s="25"/>
      <c r="V445" s="25"/>
      <c r="AM445" s="502"/>
      <c r="AN445" s="502"/>
      <c r="AO445" s="500"/>
      <c r="AP445" s="501"/>
      <c r="AQ445" s="25"/>
      <c r="AR445" s="25"/>
      <c r="AS445" s="25"/>
      <c r="AT445" s="25"/>
      <c r="AU445" s="25"/>
      <c r="AV445" s="25"/>
      <c r="BM445" s="502"/>
      <c r="BN445" s="502"/>
      <c r="BO445" s="500"/>
      <c r="BP445" s="501"/>
      <c r="BQ445" s="25"/>
      <c r="BR445" s="25"/>
      <c r="BS445" s="25"/>
      <c r="BT445" s="25"/>
      <c r="BU445" s="25"/>
      <c r="BV445" s="25"/>
    </row>
    <row r="449" spans="13:74" s="1" customFormat="1" ht="30" customHeight="1">
      <c r="M449" s="2"/>
      <c r="N449" s="2"/>
      <c r="P449" s="2"/>
      <c r="Q449" s="2"/>
      <c r="R449" s="2"/>
      <c r="S449" s="2"/>
      <c r="T449" s="2"/>
      <c r="U449" s="2"/>
      <c r="V449" s="2"/>
      <c r="W449" s="2"/>
      <c r="X449" s="2"/>
      <c r="Y449" s="2"/>
      <c r="Z449" s="2"/>
      <c r="AM449" s="2"/>
      <c r="AN449" s="2"/>
      <c r="AP449" s="2"/>
      <c r="AQ449" s="2"/>
      <c r="AR449" s="2"/>
      <c r="AS449" s="2"/>
      <c r="AT449" s="2"/>
      <c r="AU449" s="2"/>
      <c r="AV449" s="2"/>
      <c r="AW449" s="2"/>
      <c r="AX449" s="2"/>
      <c r="AY449" s="2"/>
      <c r="AZ449" s="2"/>
      <c r="BM449" s="2"/>
      <c r="BN449" s="2"/>
      <c r="BP449" s="2"/>
      <c r="BQ449" s="2"/>
      <c r="BR449" s="2"/>
      <c r="BS449" s="2"/>
      <c r="BT449" s="2"/>
      <c r="BU449" s="2"/>
      <c r="BV449" s="2"/>
    </row>
    <row r="450" spans="13:74" s="1" customFormat="1" ht="30" customHeight="1">
      <c r="M450" s="2"/>
      <c r="N450" s="2"/>
      <c r="P450" s="2"/>
      <c r="Q450" s="2"/>
      <c r="R450" s="2"/>
      <c r="S450" s="2"/>
      <c r="T450" s="2"/>
      <c r="U450" s="2"/>
      <c r="V450" s="2"/>
      <c r="W450" s="2"/>
      <c r="X450" s="2"/>
      <c r="Y450" s="2"/>
      <c r="Z450" s="2"/>
      <c r="AM450" s="2"/>
      <c r="AN450" s="2"/>
      <c r="AP450" s="2"/>
      <c r="AQ450" s="2"/>
      <c r="AR450" s="2"/>
      <c r="AS450" s="2"/>
      <c r="AT450" s="2"/>
      <c r="AU450" s="2"/>
      <c r="AV450" s="2"/>
      <c r="AW450" s="2"/>
      <c r="AX450" s="2"/>
      <c r="AY450" s="2"/>
      <c r="AZ450" s="2"/>
      <c r="BM450" s="2"/>
      <c r="BN450" s="2"/>
      <c r="BP450" s="2"/>
      <c r="BQ450" s="2"/>
      <c r="BR450" s="2"/>
      <c r="BS450" s="2"/>
      <c r="BT450" s="2"/>
      <c r="BU450" s="2"/>
      <c r="BV450" s="2"/>
    </row>
    <row r="451" spans="13:74" s="1" customFormat="1" ht="30" customHeight="1">
      <c r="M451" s="2"/>
      <c r="N451" s="2"/>
      <c r="P451" s="2"/>
      <c r="Q451" s="2"/>
      <c r="R451" s="2"/>
      <c r="S451" s="2"/>
      <c r="T451" s="2"/>
      <c r="U451" s="2"/>
      <c r="V451" s="2"/>
      <c r="W451" s="2"/>
      <c r="X451" s="2"/>
      <c r="Y451" s="2"/>
      <c r="Z451" s="2"/>
      <c r="AM451" s="2"/>
      <c r="AN451" s="2"/>
      <c r="AP451" s="2"/>
      <c r="AQ451" s="2"/>
      <c r="AR451" s="2"/>
      <c r="AS451" s="2"/>
      <c r="AT451" s="2"/>
      <c r="AU451" s="2"/>
      <c r="AV451" s="2"/>
      <c r="AW451" s="2"/>
      <c r="AX451" s="2"/>
      <c r="AY451" s="2"/>
      <c r="AZ451" s="2"/>
      <c r="BM451" s="2"/>
      <c r="BN451" s="2"/>
      <c r="BP451" s="2"/>
      <c r="BQ451" s="2"/>
      <c r="BR451" s="2"/>
      <c r="BS451" s="2"/>
      <c r="BT451" s="2"/>
      <c r="BU451" s="2"/>
      <c r="BV451" s="2"/>
    </row>
    <row r="452" spans="13:74" s="1" customFormat="1" ht="30" customHeight="1">
      <c r="M452" s="2"/>
      <c r="N452" s="2"/>
      <c r="P452" s="2"/>
      <c r="Q452" s="2"/>
      <c r="R452" s="2"/>
      <c r="S452" s="2"/>
      <c r="T452" s="2"/>
      <c r="U452" s="2"/>
      <c r="V452" s="2"/>
      <c r="W452" s="2"/>
      <c r="X452" s="2"/>
      <c r="Y452" s="2"/>
      <c r="Z452" s="2"/>
      <c r="AM452" s="2"/>
      <c r="AN452" s="2"/>
      <c r="AP452" s="2"/>
      <c r="AQ452" s="2"/>
      <c r="AR452" s="2"/>
      <c r="AS452" s="2"/>
      <c r="AT452" s="2"/>
      <c r="AU452" s="2"/>
      <c r="AV452" s="2"/>
      <c r="AW452" s="2"/>
      <c r="AX452" s="2"/>
      <c r="AY452" s="2"/>
      <c r="AZ452" s="2"/>
      <c r="BM452" s="2"/>
      <c r="BN452" s="2"/>
      <c r="BP452" s="2"/>
      <c r="BQ452" s="2"/>
      <c r="BR452" s="2"/>
      <c r="BS452" s="2"/>
      <c r="BT452" s="2"/>
      <c r="BU452" s="2"/>
      <c r="BV452" s="2"/>
    </row>
    <row r="453" spans="13:74" s="1" customFormat="1" ht="30" customHeight="1">
      <c r="M453" s="2"/>
      <c r="N453" s="2"/>
      <c r="P453" s="2"/>
      <c r="Q453" s="2"/>
      <c r="R453" s="2"/>
      <c r="S453" s="2"/>
      <c r="T453" s="2"/>
      <c r="U453" s="2"/>
      <c r="V453" s="2"/>
      <c r="W453" s="2"/>
      <c r="X453" s="2"/>
      <c r="Y453" s="2"/>
      <c r="Z453" s="2"/>
      <c r="AM453" s="2"/>
      <c r="AN453" s="2"/>
      <c r="AP453" s="2"/>
      <c r="AQ453" s="2"/>
      <c r="AR453" s="2"/>
      <c r="AS453" s="2"/>
      <c r="AT453" s="2"/>
      <c r="AU453" s="2"/>
      <c r="AV453" s="2"/>
      <c r="AW453" s="2"/>
      <c r="AX453" s="2"/>
      <c r="AY453" s="2"/>
      <c r="AZ453" s="2"/>
      <c r="BM453" s="2"/>
      <c r="BN453" s="2"/>
      <c r="BP453" s="2"/>
      <c r="BQ453" s="2"/>
      <c r="BR453" s="2"/>
      <c r="BS453" s="2"/>
      <c r="BT453" s="2"/>
      <c r="BU453" s="2"/>
      <c r="BV453" s="2"/>
    </row>
    <row r="454" spans="13:74" s="1" customFormat="1" ht="30" customHeight="1">
      <c r="M454" s="2"/>
      <c r="N454" s="2"/>
      <c r="P454" s="2"/>
      <c r="Q454" s="2"/>
      <c r="R454" s="2"/>
      <c r="S454" s="2"/>
      <c r="T454" s="2"/>
      <c r="U454" s="2"/>
      <c r="V454" s="2"/>
      <c r="W454" s="2"/>
      <c r="X454" s="2"/>
      <c r="Y454" s="2"/>
      <c r="Z454" s="2"/>
      <c r="AM454" s="2"/>
      <c r="AN454" s="2"/>
      <c r="AP454" s="2"/>
      <c r="AQ454" s="2"/>
      <c r="AR454" s="2"/>
      <c r="AS454" s="2"/>
      <c r="AT454" s="2"/>
      <c r="AU454" s="2"/>
      <c r="AV454" s="2"/>
      <c r="AW454" s="2"/>
      <c r="AX454" s="2"/>
      <c r="AY454" s="2"/>
      <c r="AZ454" s="2"/>
      <c r="BM454" s="2"/>
      <c r="BN454" s="2"/>
      <c r="BP454" s="2"/>
      <c r="BQ454" s="2"/>
      <c r="BR454" s="2"/>
      <c r="BS454" s="2"/>
      <c r="BT454" s="2"/>
      <c r="BU454" s="2"/>
      <c r="BV454" s="2"/>
    </row>
    <row r="455" spans="13:74" s="1" customFormat="1" ht="30" customHeight="1">
      <c r="M455" s="2"/>
      <c r="N455" s="2"/>
      <c r="P455" s="2"/>
      <c r="Q455" s="2"/>
      <c r="R455" s="2"/>
      <c r="S455" s="2"/>
      <c r="T455" s="2"/>
      <c r="U455" s="2"/>
      <c r="V455" s="2"/>
      <c r="W455" s="2"/>
      <c r="X455" s="2"/>
      <c r="Y455" s="2"/>
      <c r="Z455" s="2"/>
      <c r="AM455" s="2"/>
      <c r="AN455" s="2"/>
      <c r="AP455" s="2"/>
      <c r="AQ455" s="2"/>
      <c r="AR455" s="2"/>
      <c r="AS455" s="2"/>
      <c r="AT455" s="2"/>
      <c r="AU455" s="2"/>
      <c r="AV455" s="2"/>
      <c r="AW455" s="2"/>
      <c r="AX455" s="2"/>
      <c r="AY455" s="2"/>
      <c r="AZ455" s="2"/>
      <c r="BM455" s="2"/>
      <c r="BN455" s="2"/>
      <c r="BP455" s="2"/>
      <c r="BQ455" s="2"/>
      <c r="BR455" s="2"/>
      <c r="BS455" s="2"/>
      <c r="BT455" s="2"/>
      <c r="BU455" s="2"/>
      <c r="BV455" s="2"/>
    </row>
    <row r="456" spans="13:74" s="1" customFormat="1" ht="30" customHeight="1">
      <c r="M456" s="2"/>
      <c r="N456" s="2"/>
      <c r="P456" s="2"/>
      <c r="Q456" s="2"/>
      <c r="R456" s="2"/>
      <c r="S456" s="2"/>
      <c r="T456" s="2"/>
      <c r="U456" s="2"/>
      <c r="V456" s="2"/>
      <c r="W456" s="2"/>
      <c r="X456" s="2"/>
      <c r="Y456" s="2"/>
      <c r="Z456" s="2"/>
      <c r="AM456" s="2"/>
      <c r="AN456" s="2"/>
      <c r="AP456" s="2"/>
      <c r="AQ456" s="2"/>
      <c r="AR456" s="2"/>
      <c r="AS456" s="2"/>
      <c r="AT456" s="2"/>
      <c r="AU456" s="2"/>
      <c r="AV456" s="2"/>
      <c r="AW456" s="2"/>
      <c r="AX456" s="2"/>
      <c r="AY456" s="2"/>
      <c r="AZ456" s="2"/>
      <c r="BM456" s="2"/>
      <c r="BN456" s="2"/>
      <c r="BP456" s="2"/>
      <c r="BQ456" s="2"/>
      <c r="BR456" s="2"/>
      <c r="BS456" s="2"/>
      <c r="BT456" s="2"/>
      <c r="BU456" s="2"/>
      <c r="BV456" s="2"/>
    </row>
    <row r="457" spans="13:74" s="1" customFormat="1" ht="30" customHeight="1">
      <c r="M457" s="2"/>
      <c r="N457" s="2"/>
      <c r="P457" s="2"/>
      <c r="Q457" s="2"/>
      <c r="R457" s="2"/>
      <c r="S457" s="2"/>
      <c r="T457" s="2"/>
      <c r="U457" s="2"/>
      <c r="V457" s="2"/>
      <c r="W457" s="2"/>
      <c r="X457" s="2"/>
      <c r="Y457" s="2"/>
      <c r="Z457" s="2"/>
      <c r="AM457" s="2"/>
      <c r="AN457" s="2"/>
      <c r="AP457" s="2"/>
      <c r="AQ457" s="2"/>
      <c r="AR457" s="2"/>
      <c r="AS457" s="2"/>
      <c r="AT457" s="2"/>
      <c r="AU457" s="2"/>
      <c r="AV457" s="2"/>
      <c r="AW457" s="2"/>
      <c r="AX457" s="2"/>
      <c r="AY457" s="2"/>
      <c r="AZ457" s="2"/>
      <c r="BM457" s="2"/>
      <c r="BN457" s="2"/>
      <c r="BP457" s="2"/>
      <c r="BQ457" s="2"/>
      <c r="BR457" s="2"/>
      <c r="BS457" s="2"/>
      <c r="BT457" s="2"/>
      <c r="BU457" s="2"/>
      <c r="BV457" s="2"/>
    </row>
    <row r="458" spans="13:74" s="1" customFormat="1" ht="30" customHeight="1">
      <c r="M458" s="2"/>
      <c r="N458" s="2"/>
      <c r="P458" s="2"/>
      <c r="Q458" s="2"/>
      <c r="R458" s="2"/>
      <c r="S458" s="2"/>
      <c r="T458" s="2"/>
      <c r="U458" s="2"/>
      <c r="V458" s="2"/>
      <c r="W458" s="2"/>
      <c r="X458" s="2"/>
      <c r="Y458" s="2"/>
      <c r="Z458" s="2"/>
      <c r="AM458" s="2"/>
      <c r="AN458" s="2"/>
      <c r="AP458" s="2"/>
      <c r="AQ458" s="2"/>
      <c r="AR458" s="2"/>
      <c r="AS458" s="2"/>
      <c r="AT458" s="2"/>
      <c r="AU458" s="2"/>
      <c r="AV458" s="2"/>
      <c r="AW458" s="2"/>
      <c r="AX458" s="2"/>
      <c r="AY458" s="2"/>
      <c r="AZ458" s="2"/>
      <c r="BM458" s="2"/>
      <c r="BN458" s="2"/>
      <c r="BP458" s="2"/>
      <c r="BQ458" s="2"/>
      <c r="BR458" s="2"/>
      <c r="BS458" s="2"/>
      <c r="BT458" s="2"/>
      <c r="BU458" s="2"/>
      <c r="BV458" s="2"/>
    </row>
    <row r="459" spans="13:74" s="1" customFormat="1" ht="30" customHeight="1">
      <c r="M459" s="2"/>
      <c r="N459" s="2"/>
      <c r="P459" s="2"/>
      <c r="Q459" s="2"/>
      <c r="R459" s="2"/>
      <c r="S459" s="2"/>
      <c r="T459" s="2"/>
      <c r="U459" s="2"/>
      <c r="V459" s="2"/>
      <c r="W459" s="2"/>
      <c r="X459" s="2"/>
      <c r="Y459" s="2"/>
      <c r="Z459" s="2"/>
      <c r="AM459" s="2"/>
      <c r="AN459" s="2"/>
      <c r="AP459" s="2"/>
      <c r="AQ459" s="2"/>
      <c r="AR459" s="2"/>
      <c r="AS459" s="2"/>
      <c r="AT459" s="2"/>
      <c r="AU459" s="2"/>
      <c r="AV459" s="2"/>
      <c r="AW459" s="2"/>
      <c r="AX459" s="2"/>
      <c r="AY459" s="2"/>
      <c r="AZ459" s="2"/>
      <c r="BM459" s="2"/>
      <c r="BN459" s="2"/>
      <c r="BP459" s="2"/>
      <c r="BQ459" s="2"/>
      <c r="BR459" s="2"/>
      <c r="BS459" s="2"/>
      <c r="BT459" s="2"/>
      <c r="BU459" s="2"/>
      <c r="BV459" s="2"/>
    </row>
    <row r="460" spans="13:74" s="1" customFormat="1" ht="30" customHeight="1">
      <c r="M460" s="2"/>
      <c r="N460" s="2"/>
      <c r="P460" s="2"/>
      <c r="Q460" s="2"/>
      <c r="R460" s="2"/>
      <c r="S460" s="2"/>
      <c r="T460" s="2"/>
      <c r="U460" s="2"/>
      <c r="V460" s="2"/>
      <c r="W460" s="2"/>
      <c r="X460" s="2"/>
      <c r="Y460" s="2"/>
      <c r="Z460" s="2"/>
      <c r="AM460" s="2"/>
      <c r="AN460" s="2"/>
      <c r="AP460" s="2"/>
      <c r="AQ460" s="2"/>
      <c r="AR460" s="2"/>
      <c r="AS460" s="2"/>
      <c r="AT460" s="2"/>
      <c r="AU460" s="2"/>
      <c r="AV460" s="2"/>
      <c r="AW460" s="2"/>
      <c r="AX460" s="2"/>
      <c r="AY460" s="2"/>
      <c r="AZ460" s="2"/>
      <c r="BM460" s="2"/>
      <c r="BN460" s="2"/>
      <c r="BP460" s="2"/>
      <c r="BQ460" s="2"/>
      <c r="BR460" s="2"/>
      <c r="BS460" s="2"/>
      <c r="BT460" s="2"/>
      <c r="BU460" s="2"/>
      <c r="BV460" s="2"/>
    </row>
    <row r="461" spans="13:74" s="1" customFormat="1" ht="30" customHeight="1">
      <c r="M461" s="2"/>
      <c r="N461" s="2"/>
      <c r="P461" s="2"/>
      <c r="Q461" s="2"/>
      <c r="R461" s="2"/>
      <c r="S461" s="2"/>
      <c r="T461" s="2"/>
      <c r="U461" s="2"/>
      <c r="V461" s="2"/>
      <c r="W461" s="2"/>
      <c r="X461" s="2"/>
      <c r="Y461" s="2"/>
      <c r="Z461" s="2"/>
      <c r="AM461" s="2"/>
      <c r="AN461" s="2"/>
      <c r="AP461" s="2"/>
      <c r="AQ461" s="2"/>
      <c r="AR461" s="2"/>
      <c r="AS461" s="2"/>
      <c r="AT461" s="2"/>
      <c r="AU461" s="2"/>
      <c r="AV461" s="2"/>
      <c r="AW461" s="2"/>
      <c r="AX461" s="2"/>
      <c r="AY461" s="2"/>
      <c r="AZ461" s="2"/>
      <c r="BM461" s="2"/>
      <c r="BN461" s="2"/>
      <c r="BP461" s="2"/>
      <c r="BQ461" s="2"/>
      <c r="BR461" s="2"/>
      <c r="BS461" s="2"/>
      <c r="BT461" s="2"/>
      <c r="BU461" s="2"/>
      <c r="BV461" s="2"/>
    </row>
    <row r="462" spans="13:74" s="1" customFormat="1" ht="30" customHeight="1">
      <c r="M462" s="2"/>
      <c r="N462" s="2"/>
      <c r="P462" s="2"/>
      <c r="Q462" s="2"/>
      <c r="R462" s="2"/>
      <c r="S462" s="2"/>
      <c r="T462" s="2"/>
      <c r="U462" s="2"/>
      <c r="V462" s="2"/>
      <c r="W462" s="2"/>
      <c r="X462" s="2"/>
      <c r="Y462" s="2"/>
      <c r="Z462" s="2"/>
      <c r="AM462" s="2"/>
      <c r="AN462" s="2"/>
      <c r="AP462" s="2"/>
      <c r="AQ462" s="2"/>
      <c r="AR462" s="2"/>
      <c r="AS462" s="2"/>
      <c r="AT462" s="2"/>
      <c r="AU462" s="2"/>
      <c r="AV462" s="2"/>
      <c r="AW462" s="2"/>
      <c r="AX462" s="2"/>
      <c r="AY462" s="2"/>
      <c r="AZ462" s="2"/>
      <c r="BM462" s="2"/>
      <c r="BN462" s="2"/>
      <c r="BP462" s="2"/>
      <c r="BQ462" s="2"/>
      <c r="BR462" s="2"/>
      <c r="BS462" s="2"/>
      <c r="BT462" s="2"/>
      <c r="BU462" s="2"/>
      <c r="BV462" s="2"/>
    </row>
    <row r="463" spans="13:74" s="1" customFormat="1" ht="30" customHeight="1">
      <c r="M463" s="2"/>
      <c r="N463" s="2"/>
      <c r="P463" s="2"/>
      <c r="Q463" s="2"/>
      <c r="R463" s="2"/>
      <c r="S463" s="2"/>
      <c r="T463" s="2"/>
      <c r="U463" s="2"/>
      <c r="V463" s="2"/>
      <c r="W463" s="2"/>
      <c r="X463" s="2"/>
      <c r="Y463" s="2"/>
      <c r="Z463" s="2"/>
      <c r="AM463" s="2"/>
      <c r="AN463" s="2"/>
      <c r="AP463" s="2"/>
      <c r="AQ463" s="2"/>
      <c r="AR463" s="2"/>
      <c r="AS463" s="2"/>
      <c r="AT463" s="2"/>
      <c r="AU463" s="2"/>
      <c r="AV463" s="2"/>
      <c r="AW463" s="2"/>
      <c r="AX463" s="2"/>
      <c r="AY463" s="2"/>
      <c r="AZ463" s="2"/>
      <c r="BM463" s="2"/>
      <c r="BN463" s="2"/>
      <c r="BP463" s="2"/>
      <c r="BQ463" s="2"/>
      <c r="BR463" s="2"/>
      <c r="BS463" s="2"/>
      <c r="BT463" s="2"/>
      <c r="BU463" s="2"/>
      <c r="BV463" s="2"/>
    </row>
    <row r="464" spans="13:74" s="1" customFormat="1" ht="30" customHeight="1">
      <c r="M464" s="2"/>
      <c r="N464" s="2"/>
      <c r="P464" s="2"/>
      <c r="Q464" s="2"/>
      <c r="R464" s="2"/>
      <c r="S464" s="2"/>
      <c r="T464" s="2"/>
      <c r="U464" s="2"/>
      <c r="V464" s="2"/>
      <c r="W464" s="2"/>
      <c r="X464" s="2"/>
      <c r="Y464" s="2"/>
      <c r="Z464" s="2"/>
      <c r="AM464" s="2"/>
      <c r="AN464" s="2"/>
      <c r="AP464" s="2"/>
      <c r="AQ464" s="2"/>
      <c r="AR464" s="2"/>
      <c r="AS464" s="2"/>
      <c r="AT464" s="2"/>
      <c r="AU464" s="2"/>
      <c r="AV464" s="2"/>
      <c r="AW464" s="2"/>
      <c r="AX464" s="2"/>
      <c r="AY464" s="2"/>
      <c r="AZ464" s="2"/>
      <c r="BM464" s="2"/>
      <c r="BN464" s="2"/>
      <c r="BP464" s="2"/>
      <c r="BQ464" s="2"/>
      <c r="BR464" s="2"/>
      <c r="BS464" s="2"/>
      <c r="BT464" s="2"/>
      <c r="BU464" s="2"/>
      <c r="BV464" s="2"/>
    </row>
    <row r="465" spans="13:74" s="1" customFormat="1" ht="30" customHeight="1">
      <c r="M465" s="2"/>
      <c r="N465" s="2"/>
      <c r="P465" s="2"/>
      <c r="Q465" s="2"/>
      <c r="R465" s="2"/>
      <c r="S465" s="2"/>
      <c r="T465" s="2"/>
      <c r="U465" s="2"/>
      <c r="V465" s="2"/>
      <c r="W465" s="2"/>
      <c r="X465" s="2"/>
      <c r="Y465" s="2"/>
      <c r="Z465" s="2"/>
      <c r="AM465" s="2"/>
      <c r="AN465" s="2"/>
      <c r="AP465" s="2"/>
      <c r="AQ465" s="2"/>
      <c r="AR465" s="2"/>
      <c r="AS465" s="2"/>
      <c r="AT465" s="2"/>
      <c r="AU465" s="2"/>
      <c r="AV465" s="2"/>
      <c r="AW465" s="2"/>
      <c r="AX465" s="2"/>
      <c r="AY465" s="2"/>
      <c r="AZ465" s="2"/>
      <c r="BM465" s="2"/>
      <c r="BN465" s="2"/>
      <c r="BP465" s="2"/>
      <c r="BQ465" s="2"/>
      <c r="BR465" s="2"/>
      <c r="BS465" s="2"/>
      <c r="BT465" s="2"/>
      <c r="BU465" s="2"/>
      <c r="BV465" s="2"/>
    </row>
    <row r="466" spans="13:74" s="1" customFormat="1" ht="30" customHeight="1">
      <c r="M466" s="2"/>
      <c r="N466" s="2"/>
      <c r="P466" s="2"/>
      <c r="Q466" s="2"/>
      <c r="R466" s="2"/>
      <c r="S466" s="2"/>
      <c r="T466" s="2"/>
      <c r="U466" s="2"/>
      <c r="V466" s="2"/>
      <c r="W466" s="2"/>
      <c r="X466" s="2"/>
      <c r="Y466" s="2"/>
      <c r="Z466" s="2"/>
      <c r="AM466" s="2"/>
      <c r="AN466" s="2"/>
      <c r="AP466" s="2"/>
      <c r="AQ466" s="2"/>
      <c r="AR466" s="2"/>
      <c r="AS466" s="2"/>
      <c r="AT466" s="2"/>
      <c r="AU466" s="2"/>
      <c r="AV466" s="2"/>
      <c r="AW466" s="2"/>
      <c r="AX466" s="2"/>
      <c r="AY466" s="2"/>
      <c r="AZ466" s="2"/>
      <c r="BM466" s="2"/>
      <c r="BN466" s="2"/>
      <c r="BP466" s="2"/>
      <c r="BQ466" s="2"/>
      <c r="BR466" s="2"/>
      <c r="BS466" s="2"/>
      <c r="BT466" s="2"/>
      <c r="BU466" s="2"/>
      <c r="BV466" s="2"/>
    </row>
    <row r="467" spans="13:74" s="1" customFormat="1" ht="30" customHeight="1">
      <c r="M467" s="2"/>
      <c r="N467" s="2"/>
      <c r="P467" s="2"/>
      <c r="Q467" s="2"/>
      <c r="R467" s="2"/>
      <c r="S467" s="2"/>
      <c r="T467" s="2"/>
      <c r="U467" s="2"/>
      <c r="V467" s="2"/>
      <c r="W467" s="2"/>
      <c r="X467" s="2"/>
      <c r="Y467" s="2"/>
      <c r="Z467" s="2"/>
      <c r="AM467" s="2"/>
      <c r="AN467" s="2"/>
      <c r="AP467" s="2"/>
      <c r="AQ467" s="2"/>
      <c r="AR467" s="2"/>
      <c r="AS467" s="2"/>
      <c r="AT467" s="2"/>
      <c r="AU467" s="2"/>
      <c r="AV467" s="2"/>
      <c r="AW467" s="2"/>
      <c r="AX467" s="2"/>
      <c r="AY467" s="2"/>
      <c r="AZ467" s="2"/>
      <c r="BM467" s="2"/>
      <c r="BN467" s="2"/>
      <c r="BP467" s="2"/>
      <c r="BQ467" s="2"/>
      <c r="BR467" s="2"/>
      <c r="BS467" s="2"/>
      <c r="BT467" s="2"/>
      <c r="BU467" s="2"/>
      <c r="BV467" s="2"/>
    </row>
    <row r="468" spans="13:74" s="1" customFormat="1" ht="30" customHeight="1">
      <c r="M468" s="2"/>
      <c r="N468" s="2"/>
      <c r="P468" s="2"/>
      <c r="Q468" s="2"/>
      <c r="R468" s="2"/>
      <c r="S468" s="2"/>
      <c r="T468" s="2"/>
      <c r="U468" s="2"/>
      <c r="V468" s="2"/>
      <c r="W468" s="2"/>
      <c r="X468" s="2"/>
      <c r="Y468" s="2"/>
      <c r="Z468" s="2"/>
      <c r="AM468" s="2"/>
      <c r="AN468" s="2"/>
      <c r="AP468" s="2"/>
      <c r="AQ468" s="2"/>
      <c r="AR468" s="2"/>
      <c r="AS468" s="2"/>
      <c r="AT468" s="2"/>
      <c r="AU468" s="2"/>
      <c r="AV468" s="2"/>
      <c r="AW468" s="2"/>
      <c r="AX468" s="2"/>
      <c r="AY468" s="2"/>
      <c r="AZ468" s="2"/>
      <c r="BM468" s="2"/>
      <c r="BN468" s="2"/>
      <c r="BP468" s="2"/>
      <c r="BQ468" s="2"/>
      <c r="BR468" s="2"/>
      <c r="BS468" s="2"/>
      <c r="BT468" s="2"/>
      <c r="BU468" s="2"/>
      <c r="BV468" s="2"/>
    </row>
    <row r="469" spans="13:74" s="1" customFormat="1" ht="30" customHeight="1">
      <c r="M469" s="2"/>
      <c r="N469" s="2"/>
      <c r="P469" s="2"/>
      <c r="Q469" s="2"/>
      <c r="R469" s="2"/>
      <c r="S469" s="2"/>
      <c r="T469" s="2"/>
      <c r="U469" s="2"/>
      <c r="V469" s="2"/>
      <c r="W469" s="2"/>
      <c r="X469" s="2"/>
      <c r="Y469" s="2"/>
      <c r="Z469" s="2"/>
      <c r="AM469" s="2"/>
      <c r="AN469" s="2"/>
      <c r="AP469" s="2"/>
      <c r="AQ469" s="2"/>
      <c r="AR469" s="2"/>
      <c r="AS469" s="2"/>
      <c r="AT469" s="2"/>
      <c r="AU469" s="2"/>
      <c r="AV469" s="2"/>
      <c r="AW469" s="2"/>
      <c r="AX469" s="2"/>
      <c r="AY469" s="2"/>
      <c r="AZ469" s="2"/>
      <c r="BM469" s="2"/>
      <c r="BN469" s="2"/>
      <c r="BP469" s="2"/>
      <c r="BQ469" s="2"/>
      <c r="BR469" s="2"/>
      <c r="BS469" s="2"/>
      <c r="BT469" s="2"/>
      <c r="BU469" s="2"/>
      <c r="BV469" s="2"/>
    </row>
    <row r="470" spans="13:74" s="1" customFormat="1" ht="30" customHeight="1">
      <c r="M470" s="2"/>
      <c r="N470" s="2"/>
      <c r="P470" s="2"/>
      <c r="Q470" s="2"/>
      <c r="R470" s="2"/>
      <c r="S470" s="2"/>
      <c r="T470" s="2"/>
      <c r="U470" s="2"/>
      <c r="V470" s="2"/>
      <c r="W470" s="2"/>
      <c r="X470" s="2"/>
      <c r="Y470" s="2"/>
      <c r="Z470" s="2"/>
      <c r="AM470" s="2"/>
      <c r="AN470" s="2"/>
      <c r="AP470" s="2"/>
      <c r="AQ470" s="2"/>
      <c r="AR470" s="2"/>
      <c r="AS470" s="2"/>
      <c r="AT470" s="2"/>
      <c r="AU470" s="2"/>
      <c r="AV470" s="2"/>
      <c r="AW470" s="2"/>
      <c r="AX470" s="2"/>
      <c r="AY470" s="2"/>
      <c r="AZ470" s="2"/>
      <c r="BM470" s="2"/>
      <c r="BN470" s="2"/>
      <c r="BP470" s="2"/>
      <c r="BQ470" s="2"/>
      <c r="BR470" s="2"/>
      <c r="BS470" s="2"/>
      <c r="BT470" s="2"/>
      <c r="BU470" s="2"/>
      <c r="BV470" s="2"/>
    </row>
    <row r="471" spans="13:74" s="1" customFormat="1" ht="30" customHeight="1">
      <c r="M471" s="2"/>
      <c r="N471" s="2"/>
      <c r="P471" s="2"/>
      <c r="Q471" s="2"/>
      <c r="R471" s="2"/>
      <c r="S471" s="2"/>
      <c r="T471" s="2"/>
      <c r="U471" s="2"/>
      <c r="V471" s="2"/>
      <c r="W471" s="2"/>
      <c r="X471" s="2"/>
      <c r="Y471" s="2"/>
      <c r="Z471" s="2"/>
      <c r="AM471" s="2"/>
      <c r="AN471" s="2"/>
      <c r="AP471" s="2"/>
      <c r="AQ471" s="2"/>
      <c r="AR471" s="2"/>
      <c r="AS471" s="2"/>
      <c r="AT471" s="2"/>
      <c r="AU471" s="2"/>
      <c r="AV471" s="2"/>
      <c r="AW471" s="2"/>
      <c r="AX471" s="2"/>
      <c r="AY471" s="2"/>
      <c r="AZ471" s="2"/>
      <c r="BM471" s="2"/>
      <c r="BN471" s="2"/>
      <c r="BP471" s="2"/>
      <c r="BQ471" s="2"/>
      <c r="BR471" s="2"/>
      <c r="BS471" s="2"/>
      <c r="BT471" s="2"/>
      <c r="BU471" s="2"/>
      <c r="BV471" s="2"/>
    </row>
    <row r="472" spans="13:74" s="1" customFormat="1" ht="30" customHeight="1">
      <c r="M472" s="2"/>
      <c r="N472" s="2"/>
      <c r="P472" s="2"/>
      <c r="Q472" s="2"/>
      <c r="R472" s="2"/>
      <c r="S472" s="2"/>
      <c r="T472" s="2"/>
      <c r="U472" s="2"/>
      <c r="V472" s="2"/>
      <c r="W472" s="2"/>
      <c r="X472" s="2"/>
      <c r="Y472" s="2"/>
      <c r="Z472" s="2"/>
      <c r="AM472" s="2"/>
      <c r="AN472" s="2"/>
      <c r="AP472" s="2"/>
      <c r="AQ472" s="2"/>
      <c r="AR472" s="2"/>
      <c r="AS472" s="2"/>
      <c r="AT472" s="2"/>
      <c r="AU472" s="2"/>
      <c r="AV472" s="2"/>
      <c r="AW472" s="2"/>
      <c r="AX472" s="2"/>
      <c r="AY472" s="2"/>
      <c r="AZ472" s="2"/>
      <c r="BM472" s="2"/>
      <c r="BN472" s="2"/>
      <c r="BP472" s="2"/>
      <c r="BQ472" s="2"/>
      <c r="BR472" s="2"/>
      <c r="BS472" s="2"/>
      <c r="BT472" s="2"/>
      <c r="BU472" s="2"/>
      <c r="BV472" s="2"/>
    </row>
    <row r="473" spans="13:74" s="1" customFormat="1" ht="30" customHeight="1">
      <c r="M473" s="2"/>
      <c r="N473" s="2"/>
      <c r="P473" s="2"/>
      <c r="Q473" s="2"/>
      <c r="R473" s="2"/>
      <c r="S473" s="2"/>
      <c r="T473" s="2"/>
      <c r="U473" s="2"/>
      <c r="V473" s="2"/>
      <c r="W473" s="2"/>
      <c r="X473" s="2"/>
      <c r="Y473" s="2"/>
      <c r="Z473" s="2"/>
      <c r="AM473" s="2"/>
      <c r="AN473" s="2"/>
      <c r="AP473" s="2"/>
      <c r="AQ473" s="2"/>
      <c r="AR473" s="2"/>
      <c r="AS473" s="2"/>
      <c r="AT473" s="2"/>
      <c r="AU473" s="2"/>
      <c r="AV473" s="2"/>
      <c r="AW473" s="2"/>
      <c r="AX473" s="2"/>
      <c r="AY473" s="2"/>
      <c r="AZ473" s="2"/>
      <c r="BM473" s="2"/>
      <c r="BN473" s="2"/>
      <c r="BP473" s="2"/>
      <c r="BQ473" s="2"/>
      <c r="BR473" s="2"/>
      <c r="BS473" s="2"/>
      <c r="BT473" s="2"/>
      <c r="BU473" s="2"/>
      <c r="BV473" s="2"/>
    </row>
    <row r="474" spans="13:74" s="1" customFormat="1" ht="30" customHeight="1">
      <c r="M474" s="2"/>
      <c r="N474" s="2"/>
      <c r="P474" s="2"/>
      <c r="Q474" s="2"/>
      <c r="R474" s="2"/>
      <c r="S474" s="2"/>
      <c r="T474" s="2"/>
      <c r="U474" s="2"/>
      <c r="V474" s="2"/>
      <c r="W474" s="2"/>
      <c r="X474" s="2"/>
      <c r="Y474" s="2"/>
      <c r="Z474" s="2"/>
      <c r="AM474" s="2"/>
      <c r="AN474" s="2"/>
      <c r="AP474" s="2"/>
      <c r="AQ474" s="2"/>
      <c r="AR474" s="2"/>
      <c r="AS474" s="2"/>
      <c r="AT474" s="2"/>
      <c r="AU474" s="2"/>
      <c r="AV474" s="2"/>
      <c r="AW474" s="2"/>
      <c r="AX474" s="2"/>
      <c r="AY474" s="2"/>
      <c r="AZ474" s="2"/>
      <c r="BM474" s="2"/>
      <c r="BN474" s="2"/>
      <c r="BP474" s="2"/>
      <c r="BQ474" s="2"/>
      <c r="BR474" s="2"/>
      <c r="BS474" s="2"/>
      <c r="BT474" s="2"/>
      <c r="BU474" s="2"/>
      <c r="BV474" s="2"/>
    </row>
    <row r="475" spans="13:74" s="1" customFormat="1" ht="30" customHeight="1">
      <c r="M475" s="2"/>
      <c r="N475" s="2"/>
      <c r="P475" s="2"/>
      <c r="Q475" s="2"/>
      <c r="R475" s="2"/>
      <c r="S475" s="2"/>
      <c r="T475" s="2"/>
      <c r="U475" s="2"/>
      <c r="V475" s="2"/>
      <c r="W475" s="2"/>
      <c r="X475" s="2"/>
      <c r="Y475" s="2"/>
      <c r="Z475" s="2"/>
      <c r="AM475" s="2"/>
      <c r="AN475" s="2"/>
      <c r="AP475" s="2"/>
      <c r="AQ475" s="2"/>
      <c r="AR475" s="2"/>
      <c r="AS475" s="2"/>
      <c r="AT475" s="2"/>
      <c r="AU475" s="2"/>
      <c r="AV475" s="2"/>
      <c r="AW475" s="2"/>
      <c r="AX475" s="2"/>
      <c r="AY475" s="2"/>
      <c r="AZ475" s="2"/>
      <c r="BM475" s="2"/>
      <c r="BN475" s="2"/>
      <c r="BP475" s="2"/>
      <c r="BQ475" s="2"/>
      <c r="BR475" s="2"/>
      <c r="BS475" s="2"/>
      <c r="BT475" s="2"/>
      <c r="BU475" s="2"/>
      <c r="BV475" s="2"/>
    </row>
    <row r="476" spans="13:74" s="1" customFormat="1" ht="30" customHeight="1">
      <c r="M476" s="2"/>
      <c r="N476" s="2"/>
      <c r="P476" s="2"/>
      <c r="Q476" s="2"/>
      <c r="R476" s="2"/>
      <c r="S476" s="2"/>
      <c r="T476" s="2"/>
      <c r="U476" s="2"/>
      <c r="V476" s="2"/>
      <c r="W476" s="2"/>
      <c r="X476" s="2"/>
      <c r="Y476" s="2"/>
      <c r="Z476" s="2"/>
      <c r="AM476" s="2"/>
      <c r="AN476" s="2"/>
      <c r="AP476" s="2"/>
      <c r="AQ476" s="2"/>
      <c r="AR476" s="2"/>
      <c r="AS476" s="2"/>
      <c r="AT476" s="2"/>
      <c r="AU476" s="2"/>
      <c r="AV476" s="2"/>
      <c r="AW476" s="2"/>
      <c r="AX476" s="2"/>
      <c r="AY476" s="2"/>
      <c r="AZ476" s="2"/>
      <c r="BM476" s="2"/>
      <c r="BN476" s="2"/>
      <c r="BP476" s="2"/>
      <c r="BQ476" s="2"/>
      <c r="BR476" s="2"/>
      <c r="BS476" s="2"/>
      <c r="BT476" s="2"/>
      <c r="BU476" s="2"/>
      <c r="BV476" s="2"/>
    </row>
    <row r="477" spans="13:74" s="1" customFormat="1" ht="30" customHeight="1">
      <c r="M477" s="2"/>
      <c r="N477" s="2"/>
      <c r="P477" s="2"/>
      <c r="Q477" s="2"/>
      <c r="R477" s="2"/>
      <c r="S477" s="2"/>
      <c r="T477" s="2"/>
      <c r="U477" s="2"/>
      <c r="V477" s="2"/>
      <c r="W477" s="2"/>
      <c r="X477" s="2"/>
      <c r="Y477" s="2"/>
      <c r="Z477" s="2"/>
      <c r="AM477" s="2"/>
      <c r="AN477" s="2"/>
      <c r="AP477" s="2"/>
      <c r="AQ477" s="2"/>
      <c r="AR477" s="2"/>
      <c r="AS477" s="2"/>
      <c r="AT477" s="2"/>
      <c r="AU477" s="2"/>
      <c r="AV477" s="2"/>
      <c r="AW477" s="2"/>
      <c r="AX477" s="2"/>
      <c r="AY477" s="2"/>
      <c r="AZ477" s="2"/>
      <c r="BM477" s="2"/>
      <c r="BN477" s="2"/>
      <c r="BP477" s="2"/>
      <c r="BQ477" s="2"/>
      <c r="BR477" s="2"/>
      <c r="BS477" s="2"/>
      <c r="BT477" s="2"/>
      <c r="BU477" s="2"/>
      <c r="BV477" s="2"/>
    </row>
    <row r="478" spans="13:74" s="1" customFormat="1" ht="30" customHeight="1">
      <c r="M478" s="2"/>
      <c r="N478" s="2"/>
      <c r="P478" s="2"/>
      <c r="Q478" s="2"/>
      <c r="R478" s="2"/>
      <c r="S478" s="2"/>
      <c r="T478" s="2"/>
      <c r="U478" s="2"/>
      <c r="V478" s="2"/>
      <c r="W478" s="2"/>
      <c r="X478" s="2"/>
      <c r="Y478" s="2"/>
      <c r="Z478" s="2"/>
      <c r="AM478" s="2"/>
      <c r="AN478" s="2"/>
      <c r="AP478" s="2"/>
      <c r="AQ478" s="2"/>
      <c r="AR478" s="2"/>
      <c r="AS478" s="2"/>
      <c r="AT478" s="2"/>
      <c r="AU478" s="2"/>
      <c r="AV478" s="2"/>
      <c r="AW478" s="2"/>
      <c r="AX478" s="2"/>
      <c r="AY478" s="2"/>
      <c r="AZ478" s="2"/>
      <c r="BM478" s="2"/>
      <c r="BN478" s="2"/>
      <c r="BP478" s="2"/>
      <c r="BQ478" s="2"/>
      <c r="BR478" s="2"/>
      <c r="BS478" s="2"/>
      <c r="BT478" s="2"/>
      <c r="BU478" s="2"/>
      <c r="BV478" s="2"/>
    </row>
    <row r="479" spans="13:74" s="1" customFormat="1" ht="30" customHeight="1">
      <c r="M479" s="2"/>
      <c r="N479" s="2"/>
      <c r="P479" s="2"/>
      <c r="Q479" s="2"/>
      <c r="R479" s="2"/>
      <c r="S479" s="2"/>
      <c r="T479" s="2"/>
      <c r="U479" s="2"/>
      <c r="V479" s="2"/>
      <c r="W479" s="2"/>
      <c r="X479" s="2"/>
      <c r="Y479" s="2"/>
      <c r="Z479" s="2"/>
      <c r="AM479" s="2"/>
      <c r="AN479" s="2"/>
      <c r="AP479" s="2"/>
      <c r="AQ479" s="2"/>
      <c r="AR479" s="2"/>
      <c r="AS479" s="2"/>
      <c r="AT479" s="2"/>
      <c r="AU479" s="2"/>
      <c r="AV479" s="2"/>
      <c r="AW479" s="2"/>
      <c r="AX479" s="2"/>
      <c r="AY479" s="2"/>
      <c r="AZ479" s="2"/>
      <c r="BM479" s="2"/>
      <c r="BN479" s="2"/>
      <c r="BP479" s="2"/>
      <c r="BQ479" s="2"/>
      <c r="BR479" s="2"/>
      <c r="BS479" s="2"/>
      <c r="BT479" s="2"/>
      <c r="BU479" s="2"/>
      <c r="BV479" s="2"/>
    </row>
    <row r="480" spans="13:74" s="1" customFormat="1" ht="30" customHeight="1">
      <c r="M480" s="2"/>
      <c r="N480" s="2"/>
      <c r="P480" s="2"/>
      <c r="Q480" s="2"/>
      <c r="R480" s="2"/>
      <c r="S480" s="2"/>
      <c r="T480" s="2"/>
      <c r="U480" s="2"/>
      <c r="V480" s="2"/>
      <c r="W480" s="2"/>
      <c r="X480" s="2"/>
      <c r="Y480" s="2"/>
      <c r="Z480" s="2"/>
      <c r="AM480" s="2"/>
      <c r="AN480" s="2"/>
      <c r="AP480" s="2"/>
      <c r="AQ480" s="2"/>
      <c r="AR480" s="2"/>
      <c r="AS480" s="2"/>
      <c r="AT480" s="2"/>
      <c r="AU480" s="2"/>
      <c r="AV480" s="2"/>
      <c r="AW480" s="2"/>
      <c r="AX480" s="2"/>
      <c r="AY480" s="2"/>
      <c r="AZ480" s="2"/>
      <c r="BM480" s="2"/>
      <c r="BN480" s="2"/>
      <c r="BP480" s="2"/>
      <c r="BQ480" s="2"/>
      <c r="BR480" s="2"/>
      <c r="BS480" s="2"/>
      <c r="BT480" s="2"/>
      <c r="BU480" s="2"/>
      <c r="BV480" s="2"/>
    </row>
    <row r="481" spans="13:74" s="1" customFormat="1" ht="30" customHeight="1">
      <c r="M481" s="2"/>
      <c r="N481" s="2"/>
      <c r="P481" s="2"/>
      <c r="Q481" s="2"/>
      <c r="R481" s="2"/>
      <c r="S481" s="2"/>
      <c r="T481" s="2"/>
      <c r="U481" s="2"/>
      <c r="V481" s="2"/>
      <c r="W481" s="2"/>
      <c r="X481" s="2"/>
      <c r="Y481" s="2"/>
      <c r="Z481" s="2"/>
      <c r="AM481" s="2"/>
      <c r="AN481" s="2"/>
      <c r="AP481" s="2"/>
      <c r="AQ481" s="2"/>
      <c r="AR481" s="2"/>
      <c r="AS481" s="2"/>
      <c r="AT481" s="2"/>
      <c r="AU481" s="2"/>
      <c r="AV481" s="2"/>
      <c r="AW481" s="2"/>
      <c r="AX481" s="2"/>
      <c r="AY481" s="2"/>
      <c r="AZ481" s="2"/>
      <c r="BM481" s="2"/>
      <c r="BN481" s="2"/>
      <c r="BP481" s="2"/>
      <c r="BQ481" s="2"/>
      <c r="BR481" s="2"/>
      <c r="BS481" s="2"/>
      <c r="BT481" s="2"/>
      <c r="BU481" s="2"/>
      <c r="BV481" s="2"/>
    </row>
    <row r="482" spans="13:74" s="1" customFormat="1" ht="30" customHeight="1">
      <c r="M482" s="2"/>
      <c r="N482" s="2"/>
      <c r="P482" s="2"/>
      <c r="Q482" s="2"/>
      <c r="R482" s="2"/>
      <c r="S482" s="2"/>
      <c r="T482" s="2"/>
      <c r="U482" s="2"/>
      <c r="V482" s="2"/>
      <c r="W482" s="2"/>
      <c r="X482" s="2"/>
      <c r="Y482" s="2"/>
      <c r="Z482" s="2"/>
      <c r="AM482" s="2"/>
      <c r="AN482" s="2"/>
      <c r="AP482" s="2"/>
      <c r="AQ482" s="2"/>
      <c r="AR482" s="2"/>
      <c r="AS482" s="2"/>
      <c r="AT482" s="2"/>
      <c r="AU482" s="2"/>
      <c r="AV482" s="2"/>
      <c r="AW482" s="2"/>
      <c r="AX482" s="2"/>
      <c r="AY482" s="2"/>
      <c r="AZ482" s="2"/>
      <c r="BM482" s="2"/>
      <c r="BN482" s="2"/>
      <c r="BP482" s="2"/>
      <c r="BQ482" s="2"/>
      <c r="BR482" s="2"/>
      <c r="BS482" s="2"/>
      <c r="BT482" s="2"/>
      <c r="BU482" s="2"/>
      <c r="BV482" s="2"/>
    </row>
    <row r="483" spans="13:74" s="1" customFormat="1" ht="30" customHeight="1">
      <c r="M483" s="2"/>
      <c r="N483" s="2"/>
      <c r="P483" s="2"/>
      <c r="Q483" s="2"/>
      <c r="R483" s="2"/>
      <c r="S483" s="2"/>
      <c r="T483" s="2"/>
      <c r="U483" s="2"/>
      <c r="V483" s="2"/>
      <c r="W483" s="2"/>
      <c r="X483" s="2"/>
      <c r="Y483" s="2"/>
      <c r="Z483" s="2"/>
      <c r="AM483" s="2"/>
      <c r="AN483" s="2"/>
      <c r="AP483" s="2"/>
      <c r="AQ483" s="2"/>
      <c r="AR483" s="2"/>
      <c r="AS483" s="2"/>
      <c r="AT483" s="2"/>
      <c r="AU483" s="2"/>
      <c r="AV483" s="2"/>
      <c r="AW483" s="2"/>
      <c r="AX483" s="2"/>
      <c r="AY483" s="2"/>
      <c r="AZ483" s="2"/>
      <c r="BM483" s="2"/>
      <c r="BN483" s="2"/>
      <c r="BP483" s="2"/>
      <c r="BQ483" s="2"/>
      <c r="BR483" s="2"/>
      <c r="BS483" s="2"/>
      <c r="BT483" s="2"/>
      <c r="BU483" s="2"/>
      <c r="BV483" s="2"/>
    </row>
    <row r="484" spans="13:74" s="1" customFormat="1" ht="30" customHeight="1">
      <c r="M484" s="2"/>
      <c r="N484" s="2"/>
      <c r="P484" s="2"/>
      <c r="Q484" s="2"/>
      <c r="R484" s="2"/>
      <c r="S484" s="2"/>
      <c r="T484" s="2"/>
      <c r="U484" s="2"/>
      <c r="V484" s="2"/>
      <c r="W484" s="2"/>
      <c r="X484" s="2"/>
      <c r="Y484" s="2"/>
      <c r="Z484" s="2"/>
      <c r="AM484" s="2"/>
      <c r="AN484" s="2"/>
      <c r="AP484" s="2"/>
      <c r="AQ484" s="2"/>
      <c r="AR484" s="2"/>
      <c r="AS484" s="2"/>
      <c r="AT484" s="2"/>
      <c r="AU484" s="2"/>
      <c r="AV484" s="2"/>
      <c r="AW484" s="2"/>
      <c r="AX484" s="2"/>
      <c r="AY484" s="2"/>
      <c r="AZ484" s="2"/>
      <c r="BM484" s="2"/>
      <c r="BN484" s="2"/>
      <c r="BP484" s="2"/>
      <c r="BQ484" s="2"/>
      <c r="BR484" s="2"/>
      <c r="BS484" s="2"/>
      <c r="BT484" s="2"/>
      <c r="BU484" s="2"/>
      <c r="BV484" s="2"/>
    </row>
    <row r="485" spans="13:74" s="1" customFormat="1" ht="30" customHeight="1">
      <c r="M485" s="2"/>
      <c r="N485" s="2"/>
      <c r="P485" s="2"/>
      <c r="Q485" s="2"/>
      <c r="R485" s="2"/>
      <c r="S485" s="2"/>
      <c r="T485" s="2"/>
      <c r="U485" s="2"/>
      <c r="V485" s="2"/>
      <c r="W485" s="2"/>
      <c r="X485" s="2"/>
      <c r="Y485" s="2"/>
      <c r="Z485" s="2"/>
      <c r="AM485" s="2"/>
      <c r="AN485" s="2"/>
      <c r="AP485" s="2"/>
      <c r="AQ485" s="2"/>
      <c r="AR485" s="2"/>
      <c r="AS485" s="2"/>
      <c r="AT485" s="2"/>
      <c r="AU485" s="2"/>
      <c r="AV485" s="2"/>
      <c r="AW485" s="2"/>
      <c r="AX485" s="2"/>
      <c r="AY485" s="2"/>
      <c r="AZ485" s="2"/>
      <c r="BM485" s="2"/>
      <c r="BN485" s="2"/>
      <c r="BP485" s="2"/>
      <c r="BQ485" s="2"/>
      <c r="BR485" s="2"/>
      <c r="BS485" s="2"/>
      <c r="BT485" s="2"/>
      <c r="BU485" s="2"/>
      <c r="BV485" s="2"/>
    </row>
    <row r="486" spans="13:74" s="1" customFormat="1" ht="30" customHeight="1">
      <c r="M486" s="2"/>
      <c r="N486" s="2"/>
      <c r="P486" s="2"/>
      <c r="Q486" s="2"/>
      <c r="R486" s="2"/>
      <c r="S486" s="2"/>
      <c r="T486" s="2"/>
      <c r="U486" s="2"/>
      <c r="V486" s="2"/>
      <c r="W486" s="2"/>
      <c r="X486" s="2"/>
      <c r="Y486" s="2"/>
      <c r="Z486" s="2"/>
      <c r="AM486" s="2"/>
      <c r="AN486" s="2"/>
      <c r="AP486" s="2"/>
      <c r="AQ486" s="2"/>
      <c r="AR486" s="2"/>
      <c r="AS486" s="2"/>
      <c r="AT486" s="2"/>
      <c r="AU486" s="2"/>
      <c r="AV486" s="2"/>
      <c r="AW486" s="2"/>
      <c r="AX486" s="2"/>
      <c r="AY486" s="2"/>
      <c r="AZ486" s="2"/>
      <c r="BM486" s="2"/>
      <c r="BN486" s="2"/>
      <c r="BP486" s="2"/>
      <c r="BQ486" s="2"/>
      <c r="BR486" s="2"/>
      <c r="BS486" s="2"/>
      <c r="BT486" s="2"/>
      <c r="BU486" s="2"/>
      <c r="BV486" s="2"/>
    </row>
    <row r="487" spans="13:74" s="1" customFormat="1" ht="30" customHeight="1">
      <c r="M487" s="2"/>
      <c r="N487" s="2"/>
      <c r="P487" s="2"/>
      <c r="Q487" s="2"/>
      <c r="R487" s="2"/>
      <c r="S487" s="2"/>
      <c r="T487" s="2"/>
      <c r="U487" s="2"/>
      <c r="V487" s="2"/>
      <c r="W487" s="2"/>
      <c r="X487" s="2"/>
      <c r="Y487" s="2"/>
      <c r="Z487" s="2"/>
      <c r="AM487" s="2"/>
      <c r="AN487" s="2"/>
      <c r="AP487" s="2"/>
      <c r="AQ487" s="2"/>
      <c r="AR487" s="2"/>
      <c r="AS487" s="2"/>
      <c r="AT487" s="2"/>
      <c r="AU487" s="2"/>
      <c r="AV487" s="2"/>
      <c r="AW487" s="2"/>
      <c r="AX487" s="2"/>
      <c r="AY487" s="2"/>
      <c r="AZ487" s="2"/>
      <c r="BM487" s="2"/>
      <c r="BN487" s="2"/>
      <c r="BP487" s="2"/>
      <c r="BQ487" s="2"/>
      <c r="BR487" s="2"/>
      <c r="BS487" s="2"/>
      <c r="BT487" s="2"/>
      <c r="BU487" s="2"/>
      <c r="BV487" s="2"/>
    </row>
    <row r="488" spans="13:74" s="1" customFormat="1" ht="30" customHeight="1">
      <c r="M488" s="2"/>
      <c r="N488" s="2"/>
      <c r="P488" s="2"/>
      <c r="Q488" s="2"/>
      <c r="R488" s="2"/>
      <c r="S488" s="2"/>
      <c r="T488" s="2"/>
      <c r="U488" s="2"/>
      <c r="V488" s="2"/>
      <c r="W488" s="2"/>
      <c r="X488" s="2"/>
      <c r="Y488" s="2"/>
      <c r="Z488" s="2"/>
      <c r="AM488" s="2"/>
      <c r="AN488" s="2"/>
      <c r="AP488" s="2"/>
      <c r="AQ488" s="2"/>
      <c r="AR488" s="2"/>
      <c r="AS488" s="2"/>
      <c r="AT488" s="2"/>
      <c r="AU488" s="2"/>
      <c r="AV488" s="2"/>
      <c r="AW488" s="2"/>
      <c r="AX488" s="2"/>
      <c r="AY488" s="2"/>
      <c r="AZ488" s="2"/>
      <c r="BM488" s="2"/>
      <c r="BN488" s="2"/>
      <c r="BP488" s="2"/>
      <c r="BQ488" s="2"/>
      <c r="BR488" s="2"/>
      <c r="BS488" s="2"/>
      <c r="BT488" s="2"/>
      <c r="BU488" s="2"/>
      <c r="BV488" s="2"/>
    </row>
    <row r="489" spans="13:74" s="1" customFormat="1" ht="30" customHeight="1">
      <c r="M489" s="2"/>
      <c r="N489" s="2"/>
      <c r="P489" s="2"/>
      <c r="Q489" s="2"/>
      <c r="R489" s="2"/>
      <c r="S489" s="2"/>
      <c r="T489" s="2"/>
      <c r="U489" s="2"/>
      <c r="V489" s="2"/>
      <c r="W489" s="2"/>
      <c r="X489" s="2"/>
      <c r="Y489" s="2"/>
      <c r="Z489" s="2"/>
      <c r="AM489" s="2"/>
      <c r="AN489" s="2"/>
      <c r="AP489" s="2"/>
      <c r="AQ489" s="2"/>
      <c r="AR489" s="2"/>
      <c r="AS489" s="2"/>
      <c r="AT489" s="2"/>
      <c r="AU489" s="2"/>
      <c r="AV489" s="2"/>
      <c r="AW489" s="2"/>
      <c r="AX489" s="2"/>
      <c r="AY489" s="2"/>
      <c r="AZ489" s="2"/>
      <c r="BM489" s="2"/>
      <c r="BN489" s="2"/>
      <c r="BP489" s="2"/>
      <c r="BQ489" s="2"/>
      <c r="BR489" s="2"/>
      <c r="BS489" s="2"/>
      <c r="BT489" s="2"/>
      <c r="BU489" s="2"/>
      <c r="BV489" s="2"/>
    </row>
    <row r="490" spans="13:74" s="1" customFormat="1" ht="30" customHeight="1">
      <c r="M490" s="2"/>
      <c r="N490" s="2"/>
      <c r="P490" s="2"/>
      <c r="Q490" s="2"/>
      <c r="R490" s="2"/>
      <c r="S490" s="2"/>
      <c r="T490" s="2"/>
      <c r="U490" s="2"/>
      <c r="V490" s="2"/>
      <c r="W490" s="2"/>
      <c r="X490" s="2"/>
      <c r="Y490" s="2"/>
      <c r="Z490" s="2"/>
      <c r="AM490" s="2"/>
      <c r="AN490" s="2"/>
      <c r="AP490" s="2"/>
      <c r="AQ490" s="2"/>
      <c r="AR490" s="2"/>
      <c r="AS490" s="2"/>
      <c r="AT490" s="2"/>
      <c r="AU490" s="2"/>
      <c r="AV490" s="2"/>
      <c r="AW490" s="2"/>
      <c r="AX490" s="2"/>
      <c r="AY490" s="2"/>
      <c r="AZ490" s="2"/>
      <c r="BM490" s="2"/>
      <c r="BN490" s="2"/>
      <c r="BP490" s="2"/>
      <c r="BQ490" s="2"/>
      <c r="BR490" s="2"/>
      <c r="BS490" s="2"/>
      <c r="BT490" s="2"/>
      <c r="BU490" s="2"/>
      <c r="BV490" s="2"/>
    </row>
    <row r="491" spans="13:74" s="1" customFormat="1" ht="30" customHeight="1">
      <c r="M491" s="2"/>
      <c r="N491" s="2"/>
      <c r="P491" s="2"/>
      <c r="Q491" s="2"/>
      <c r="R491" s="2"/>
      <c r="S491" s="2"/>
      <c r="T491" s="2"/>
      <c r="U491" s="2"/>
      <c r="V491" s="2"/>
      <c r="W491" s="2"/>
      <c r="X491" s="2"/>
      <c r="Y491" s="2"/>
      <c r="Z491" s="2"/>
      <c r="AM491" s="2"/>
      <c r="AN491" s="2"/>
      <c r="AP491" s="2"/>
      <c r="AQ491" s="2"/>
      <c r="AR491" s="2"/>
      <c r="AS491" s="2"/>
      <c r="AT491" s="2"/>
      <c r="AU491" s="2"/>
      <c r="AV491" s="2"/>
      <c r="AW491" s="2"/>
      <c r="AX491" s="2"/>
      <c r="AY491" s="2"/>
      <c r="AZ491" s="2"/>
      <c r="BM491" s="2"/>
      <c r="BN491" s="2"/>
      <c r="BP491" s="2"/>
      <c r="BQ491" s="2"/>
      <c r="BR491" s="2"/>
      <c r="BS491" s="2"/>
      <c r="BT491" s="2"/>
      <c r="BU491" s="2"/>
      <c r="BV491" s="2"/>
    </row>
    <row r="492" spans="13:74" s="1" customFormat="1" ht="30" customHeight="1">
      <c r="M492" s="2"/>
      <c r="N492" s="2"/>
      <c r="P492" s="2"/>
      <c r="Q492" s="2"/>
      <c r="R492" s="2"/>
      <c r="S492" s="2"/>
      <c r="T492" s="2"/>
      <c r="U492" s="2"/>
      <c r="V492" s="2"/>
      <c r="W492" s="2"/>
      <c r="X492" s="2"/>
      <c r="Y492" s="2"/>
      <c r="Z492" s="2"/>
      <c r="AM492" s="2"/>
      <c r="AN492" s="2"/>
      <c r="AP492" s="2"/>
      <c r="AQ492" s="2"/>
      <c r="AR492" s="2"/>
      <c r="AS492" s="2"/>
      <c r="AT492" s="2"/>
      <c r="AU492" s="2"/>
      <c r="AV492" s="2"/>
      <c r="AW492" s="2"/>
      <c r="AX492" s="2"/>
      <c r="AY492" s="2"/>
      <c r="AZ492" s="2"/>
      <c r="BM492" s="2"/>
      <c r="BN492" s="2"/>
      <c r="BP492" s="2"/>
      <c r="BQ492" s="2"/>
      <c r="BR492" s="2"/>
      <c r="BS492" s="2"/>
      <c r="BT492" s="2"/>
      <c r="BU492" s="2"/>
      <c r="BV492" s="2"/>
    </row>
    <row r="493" spans="13:74" s="1" customFormat="1" ht="30" customHeight="1">
      <c r="M493" s="2"/>
      <c r="N493" s="2"/>
      <c r="P493" s="2"/>
      <c r="Q493" s="2"/>
      <c r="R493" s="2"/>
      <c r="S493" s="2"/>
      <c r="T493" s="2"/>
      <c r="U493" s="2"/>
      <c r="V493" s="2"/>
      <c r="W493" s="2"/>
      <c r="X493" s="2"/>
      <c r="Y493" s="2"/>
      <c r="Z493" s="2"/>
      <c r="AM493" s="2"/>
      <c r="AN493" s="2"/>
      <c r="AP493" s="2"/>
      <c r="AQ493" s="2"/>
      <c r="AR493" s="2"/>
      <c r="AS493" s="2"/>
      <c r="AT493" s="2"/>
      <c r="AU493" s="2"/>
      <c r="AV493" s="2"/>
      <c r="AW493" s="2"/>
      <c r="AX493" s="2"/>
      <c r="AY493" s="2"/>
      <c r="AZ493" s="2"/>
      <c r="BM493" s="2"/>
      <c r="BN493" s="2"/>
      <c r="BP493" s="2"/>
      <c r="BQ493" s="2"/>
      <c r="BR493" s="2"/>
      <c r="BS493" s="2"/>
      <c r="BT493" s="2"/>
      <c r="BU493" s="2"/>
      <c r="BV493" s="2"/>
    </row>
    <row r="494" spans="13:74" s="1" customFormat="1" ht="30" customHeight="1">
      <c r="M494" s="2"/>
      <c r="N494" s="2"/>
      <c r="P494" s="2"/>
      <c r="Q494" s="2"/>
      <c r="R494" s="2"/>
      <c r="S494" s="2"/>
      <c r="T494" s="2"/>
      <c r="U494" s="2"/>
      <c r="V494" s="2"/>
      <c r="W494" s="2"/>
      <c r="X494" s="2"/>
      <c r="Y494" s="2"/>
      <c r="Z494" s="2"/>
      <c r="AM494" s="2"/>
      <c r="AN494" s="2"/>
      <c r="AP494" s="2"/>
      <c r="AQ494" s="2"/>
      <c r="AR494" s="2"/>
      <c r="AS494" s="2"/>
      <c r="AT494" s="2"/>
      <c r="AU494" s="2"/>
      <c r="AV494" s="2"/>
      <c r="AW494" s="2"/>
      <c r="AX494" s="2"/>
      <c r="AY494" s="2"/>
      <c r="AZ494" s="2"/>
      <c r="BM494" s="2"/>
      <c r="BN494" s="2"/>
      <c r="BP494" s="2"/>
      <c r="BQ494" s="2"/>
      <c r="BR494" s="2"/>
      <c r="BS494" s="2"/>
      <c r="BT494" s="2"/>
      <c r="BU494" s="2"/>
      <c r="BV494" s="2"/>
    </row>
    <row r="495" spans="13:74" s="1" customFormat="1" ht="30" customHeight="1">
      <c r="M495" s="2"/>
      <c r="N495" s="2"/>
      <c r="P495" s="2"/>
      <c r="Q495" s="2"/>
      <c r="R495" s="2"/>
      <c r="S495" s="2"/>
      <c r="T495" s="2"/>
      <c r="U495" s="2"/>
      <c r="V495" s="2"/>
      <c r="W495" s="2"/>
      <c r="X495" s="2"/>
      <c r="Y495" s="2"/>
      <c r="Z495" s="2"/>
      <c r="AM495" s="2"/>
      <c r="AN495" s="2"/>
      <c r="AP495" s="2"/>
      <c r="AQ495" s="2"/>
      <c r="AR495" s="2"/>
      <c r="AS495" s="2"/>
      <c r="AT495" s="2"/>
      <c r="AU495" s="2"/>
      <c r="AV495" s="2"/>
      <c r="AW495" s="2"/>
      <c r="AX495" s="2"/>
      <c r="AY495" s="2"/>
      <c r="AZ495" s="2"/>
      <c r="BM495" s="2"/>
      <c r="BN495" s="2"/>
      <c r="BP495" s="2"/>
      <c r="BQ495" s="2"/>
      <c r="BR495" s="2"/>
      <c r="BS495" s="2"/>
      <c r="BT495" s="2"/>
      <c r="BU495" s="2"/>
      <c r="BV495" s="2"/>
    </row>
    <row r="496" spans="13:74" s="1" customFormat="1" ht="30" customHeight="1">
      <c r="M496" s="2"/>
      <c r="N496" s="2"/>
      <c r="P496" s="2"/>
      <c r="Q496" s="2"/>
      <c r="R496" s="2"/>
      <c r="S496" s="2"/>
      <c r="T496" s="2"/>
      <c r="U496" s="2"/>
      <c r="V496" s="2"/>
      <c r="W496" s="2"/>
      <c r="X496" s="2"/>
      <c r="Y496" s="2"/>
      <c r="Z496" s="2"/>
      <c r="AM496" s="2"/>
      <c r="AN496" s="2"/>
      <c r="AP496" s="2"/>
      <c r="AQ496" s="2"/>
      <c r="AR496" s="2"/>
      <c r="AS496" s="2"/>
      <c r="AT496" s="2"/>
      <c r="AU496" s="2"/>
      <c r="AV496" s="2"/>
      <c r="AW496" s="2"/>
      <c r="AX496" s="2"/>
      <c r="AY496" s="2"/>
      <c r="AZ496" s="2"/>
      <c r="BM496" s="2"/>
      <c r="BN496" s="2"/>
      <c r="BP496" s="2"/>
      <c r="BQ496" s="2"/>
      <c r="BR496" s="2"/>
      <c r="BS496" s="2"/>
      <c r="BT496" s="2"/>
      <c r="BU496" s="2"/>
      <c r="BV496" s="2"/>
    </row>
    <row r="497" spans="13:74" s="1" customFormat="1" ht="30" customHeight="1">
      <c r="M497" s="2"/>
      <c r="N497" s="2"/>
      <c r="P497" s="2"/>
      <c r="Q497" s="2"/>
      <c r="R497" s="2"/>
      <c r="S497" s="2"/>
      <c r="T497" s="2"/>
      <c r="U497" s="2"/>
      <c r="V497" s="2"/>
      <c r="W497" s="2"/>
      <c r="X497" s="2"/>
      <c r="Y497" s="2"/>
      <c r="Z497" s="2"/>
      <c r="AM497" s="2"/>
      <c r="AN497" s="2"/>
      <c r="AP497" s="2"/>
      <c r="AQ497" s="2"/>
      <c r="AR497" s="2"/>
      <c r="AS497" s="2"/>
      <c r="AT497" s="2"/>
      <c r="AU497" s="2"/>
      <c r="AV497" s="2"/>
      <c r="AW497" s="2"/>
      <c r="AX497" s="2"/>
      <c r="AY497" s="2"/>
      <c r="AZ497" s="2"/>
      <c r="BM497" s="2"/>
      <c r="BN497" s="2"/>
      <c r="BP497" s="2"/>
      <c r="BQ497" s="2"/>
      <c r="BR497" s="2"/>
      <c r="BS497" s="2"/>
      <c r="BT497" s="2"/>
      <c r="BU497" s="2"/>
      <c r="BV497" s="2"/>
    </row>
    <row r="498" spans="13:74" s="1" customFormat="1" ht="30" customHeight="1">
      <c r="M498" s="2"/>
      <c r="N498" s="2"/>
      <c r="P498" s="2"/>
      <c r="Q498" s="2"/>
      <c r="R498" s="2"/>
      <c r="S498" s="2"/>
      <c r="T498" s="2"/>
      <c r="U498" s="2"/>
      <c r="V498" s="2"/>
      <c r="W498" s="2"/>
      <c r="X498" s="2"/>
      <c r="Y498" s="2"/>
      <c r="Z498" s="2"/>
      <c r="AM498" s="2"/>
      <c r="AN498" s="2"/>
      <c r="AP498" s="2"/>
      <c r="AQ498" s="2"/>
      <c r="AR498" s="2"/>
      <c r="AS498" s="2"/>
      <c r="AT498" s="2"/>
      <c r="AU498" s="2"/>
      <c r="AV498" s="2"/>
      <c r="AW498" s="2"/>
      <c r="AX498" s="2"/>
      <c r="AY498" s="2"/>
      <c r="AZ498" s="2"/>
      <c r="BM498" s="2"/>
      <c r="BN498" s="2"/>
      <c r="BP498" s="2"/>
      <c r="BQ498" s="2"/>
      <c r="BR498" s="2"/>
      <c r="BS498" s="2"/>
      <c r="BT498" s="2"/>
      <c r="BU498" s="2"/>
      <c r="BV498" s="2"/>
    </row>
    <row r="503" spans="13:74">
      <c r="P503" s="1"/>
      <c r="Q503" s="1"/>
      <c r="R503" s="1"/>
      <c r="S503" s="1"/>
      <c r="T503" s="1"/>
      <c r="U503" s="169">
        <f>IFERROR(+COUNTIF(U506:U550,"SI")/(COUNTIF(U506:U550,"SI")+COUNTIF(U506:U550,"Non")),0)</f>
        <v>0.9285714285714286</v>
      </c>
      <c r="V503" s="169">
        <f>IFERROR(+COUNTIF(V506:V550,"SI")/(COUNTIF(V506:V550,"SI")+COUNTIF(V506:V550,"Non")),0)</f>
        <v>0.21428571428571427</v>
      </c>
      <c r="AC503" s="177"/>
      <c r="AP503" s="1"/>
      <c r="AQ503" s="1"/>
      <c r="AR503" s="1"/>
      <c r="AS503" s="1"/>
      <c r="AT503" s="1"/>
      <c r="AU503" s="169">
        <f>IFERROR(+COUNTIF(AU506:AU550,"SI")/(COUNTIF(AU506:AU550,"SI")+COUNTIF(AU506:AU550,"Non")),0)</f>
        <v>0</v>
      </c>
      <c r="AV503" s="169">
        <f>IFERROR(+COUNTIF(AV506:AV550,"SI")/(COUNTIF(AV506:AV550,"SI")+COUNTIF(AV506:AV550,"Non")),0)</f>
        <v>0</v>
      </c>
      <c r="BP503" s="1"/>
      <c r="BQ503" s="1"/>
      <c r="BR503" s="1"/>
      <c r="BS503" s="1"/>
      <c r="BT503" s="1"/>
      <c r="BU503" s="169">
        <f>IFERROR(+COUNTIF(BU506:BU550,"SI")/(COUNTIF(BU506:BU550,"SI")+COUNTIF(BU506:BU550,"Non")),0)</f>
        <v>0</v>
      </c>
      <c r="BV503" s="169">
        <f>IFERROR(+COUNTIF(BV506:BV550,"SI")/(COUNTIF(BV506:BV550,"SI")+COUNTIF(BV506:BV550,"Non")),0)</f>
        <v>0</v>
      </c>
    </row>
    <row r="504" spans="13:74" ht="15" customHeight="1">
      <c r="M504" s="580" t="s">
        <v>149</v>
      </c>
      <c r="N504" s="580" t="s">
        <v>544</v>
      </c>
      <c r="O504" s="580"/>
      <c r="P504" s="580" t="s">
        <v>545</v>
      </c>
      <c r="Q504" s="578" t="s">
        <v>546</v>
      </c>
      <c r="R504" s="580" t="s">
        <v>547</v>
      </c>
      <c r="S504" s="577" t="s">
        <v>278</v>
      </c>
      <c r="T504" s="577" t="s">
        <v>279</v>
      </c>
      <c r="U504" s="577" t="s">
        <v>280</v>
      </c>
      <c r="V504" s="577" t="s">
        <v>281</v>
      </c>
      <c r="AM504" s="580" t="s">
        <v>149</v>
      </c>
      <c r="AN504" s="580" t="s">
        <v>544</v>
      </c>
      <c r="AO504" s="580"/>
      <c r="AP504" s="580" t="s">
        <v>545</v>
      </c>
      <c r="AQ504" s="578" t="s">
        <v>546</v>
      </c>
      <c r="AR504" s="580" t="s">
        <v>547</v>
      </c>
      <c r="AS504" s="577" t="s">
        <v>278</v>
      </c>
      <c r="AT504" s="577" t="s">
        <v>279</v>
      </c>
      <c r="AU504" s="577" t="s">
        <v>280</v>
      </c>
      <c r="AV504" s="577" t="s">
        <v>281</v>
      </c>
      <c r="BM504" s="578" t="s">
        <v>149</v>
      </c>
      <c r="BN504" s="596" t="s">
        <v>544</v>
      </c>
      <c r="BO504" s="597"/>
      <c r="BP504" s="578" t="s">
        <v>545</v>
      </c>
      <c r="BQ504" s="578" t="s">
        <v>546</v>
      </c>
      <c r="BR504" s="578" t="s">
        <v>547</v>
      </c>
      <c r="BS504" s="594" t="s">
        <v>278</v>
      </c>
      <c r="BT504" s="577" t="s">
        <v>279</v>
      </c>
      <c r="BU504" s="577" t="s">
        <v>280</v>
      </c>
      <c r="BV504" s="577" t="s">
        <v>281</v>
      </c>
    </row>
    <row r="505" spans="13:74">
      <c r="M505" s="580"/>
      <c r="N505" s="580"/>
      <c r="O505" s="580"/>
      <c r="P505" s="580"/>
      <c r="Q505" s="579"/>
      <c r="R505" s="580"/>
      <c r="S505" s="577"/>
      <c r="T505" s="577"/>
      <c r="U505" s="577"/>
      <c r="V505" s="577"/>
      <c r="AM505" s="580"/>
      <c r="AN505" s="580"/>
      <c r="AO505" s="580"/>
      <c r="AP505" s="580"/>
      <c r="AQ505" s="579"/>
      <c r="AR505" s="580"/>
      <c r="AS505" s="577"/>
      <c r="AT505" s="577"/>
      <c r="AU505" s="577"/>
      <c r="AV505" s="577"/>
      <c r="BM505" s="579"/>
      <c r="BN505" s="598"/>
      <c r="BO505" s="599"/>
      <c r="BP505" s="579"/>
      <c r="BQ505" s="579"/>
      <c r="BR505" s="579"/>
      <c r="BS505" s="595"/>
      <c r="BT505" s="577"/>
      <c r="BU505" s="577"/>
      <c r="BV505" s="577"/>
    </row>
    <row r="506" spans="13:74" ht="15" customHeight="1">
      <c r="M506" s="590" t="s">
        <v>676</v>
      </c>
      <c r="N506" s="493">
        <v>26072</v>
      </c>
      <c r="O506" s="493" t="s">
        <v>667</v>
      </c>
      <c r="P506" s="493" t="s">
        <v>550</v>
      </c>
      <c r="Q506" s="494">
        <v>1</v>
      </c>
      <c r="R506" s="494">
        <v>1</v>
      </c>
      <c r="S506" s="494">
        <v>0.95</v>
      </c>
      <c r="T506" s="494">
        <v>0.9</v>
      </c>
      <c r="U506" s="525" t="str">
        <f>+IF(Q506=0,"----",IF(Q506&gt;=S506,"SI","NON"))</f>
        <v>SI</v>
      </c>
      <c r="V506" s="525" t="str">
        <f>+IF(R506=0,"----",IF(R506&gt;=T506,"SI","NON"))</f>
        <v>SI</v>
      </c>
      <c r="AM506" s="590" t="s">
        <v>676</v>
      </c>
      <c r="AN506" s="493">
        <v>26072</v>
      </c>
      <c r="AO506" s="493" t="s">
        <v>667</v>
      </c>
      <c r="AP506" s="493"/>
      <c r="AQ506" s="494"/>
      <c r="AR506" s="494"/>
      <c r="AS506" s="494"/>
      <c r="AT506" s="170"/>
      <c r="AU506" s="171" t="str">
        <f>+IF(AQ506=0,"----",IF(AQ506&gt;=AS506,"SI","NON"))</f>
        <v>----</v>
      </c>
      <c r="AV506" s="172" t="str">
        <f>+IF(AR506=0,"----",IF(AR506&gt;=AT506,"SI","NON"))</f>
        <v>----</v>
      </c>
      <c r="BM506" s="591" t="s">
        <v>676</v>
      </c>
      <c r="BN506" s="493">
        <v>26072</v>
      </c>
      <c r="BO506" s="493" t="s">
        <v>667</v>
      </c>
      <c r="BP506" s="493"/>
      <c r="BQ506" s="493"/>
      <c r="BR506" s="494"/>
      <c r="BS506" s="494"/>
      <c r="BT506" s="170"/>
      <c r="BU506" s="171" t="str">
        <f>+IF(BQ506=0,"----",IF(BQ506&gt;=BS506,"SI","NON"))</f>
        <v>----</v>
      </c>
      <c r="BV506" s="172" t="str">
        <f>+IF(BR506=0,"----",IF(BR506&gt;=BT506,"SI","NON"))</f>
        <v>----</v>
      </c>
    </row>
    <row r="507" spans="13:74">
      <c r="M507" s="590"/>
      <c r="N507" s="493">
        <v>26081</v>
      </c>
      <c r="O507" s="493" t="s">
        <v>662</v>
      </c>
      <c r="P507" s="493" t="s">
        <v>550</v>
      </c>
      <c r="Q507" s="494">
        <v>1</v>
      </c>
      <c r="R507" s="494">
        <v>1</v>
      </c>
      <c r="S507" s="494">
        <v>0.95</v>
      </c>
      <c r="T507" s="494">
        <v>0.9</v>
      </c>
      <c r="U507" s="525" t="str">
        <f t="shared" ref="U507:V519" si="28">+IF(Q507=0,"----",IF(Q507&gt;=S507,"SI","NON"))</f>
        <v>SI</v>
      </c>
      <c r="V507" s="525" t="str">
        <f t="shared" si="28"/>
        <v>SI</v>
      </c>
      <c r="AM507" s="590"/>
      <c r="AN507" s="493">
        <v>26081</v>
      </c>
      <c r="AO507" s="493" t="s">
        <v>662</v>
      </c>
      <c r="AP507" s="493"/>
      <c r="AQ507" s="494"/>
      <c r="AR507" s="494"/>
      <c r="AS507" s="494"/>
      <c r="AT507" s="170"/>
      <c r="AU507" s="171" t="str">
        <f t="shared" ref="AU507:AU519" si="29">+IF(AQ507=0,"----",IF(AQ507&gt;=AS507,"SI","NON"))</f>
        <v>----</v>
      </c>
      <c r="AV507" s="172" t="str">
        <f t="shared" ref="AV507:AV519" si="30">+IF(AR507=0,"----",IF(AR507&gt;=AT507,"SI","NON"))</f>
        <v>----</v>
      </c>
      <c r="BM507" s="592"/>
      <c r="BN507" s="493">
        <v>26081</v>
      </c>
      <c r="BO507" s="493" t="s">
        <v>662</v>
      </c>
      <c r="BP507" s="493"/>
      <c r="BQ507" s="493"/>
      <c r="BR507" s="494"/>
      <c r="BS507" s="494"/>
      <c r="BT507" s="170"/>
      <c r="BU507" s="171" t="str">
        <f t="shared" ref="BU507:BU519" si="31">+IF(BQ507=0,"----",IF(BQ507&gt;=BS507,"SI","NON"))</f>
        <v>----</v>
      </c>
      <c r="BV507" s="172" t="str">
        <f t="shared" ref="BV507:BV519" si="32">+IF(BR507=0,"----",IF(BR507&gt;=BT507,"SI","NON"))</f>
        <v>----</v>
      </c>
    </row>
    <row r="508" spans="13:74">
      <c r="M508" s="590"/>
      <c r="N508" s="493">
        <v>28185</v>
      </c>
      <c r="O508" s="493" t="s">
        <v>648</v>
      </c>
      <c r="P508" s="493" t="s">
        <v>550</v>
      </c>
      <c r="Q508" s="494">
        <v>1</v>
      </c>
      <c r="R508" s="494">
        <v>1</v>
      </c>
      <c r="S508" s="494">
        <v>0.95</v>
      </c>
      <c r="T508" s="494">
        <v>0.9</v>
      </c>
      <c r="U508" s="525" t="str">
        <f t="shared" si="28"/>
        <v>SI</v>
      </c>
      <c r="V508" s="525" t="str">
        <f t="shared" si="28"/>
        <v>SI</v>
      </c>
      <c r="AM508" s="590"/>
      <c r="AN508" s="493">
        <v>28185</v>
      </c>
      <c r="AO508" s="493" t="s">
        <v>648</v>
      </c>
      <c r="AP508" s="493"/>
      <c r="AQ508" s="494"/>
      <c r="AR508" s="494"/>
      <c r="AS508" s="494"/>
      <c r="AT508" s="170"/>
      <c r="AU508" s="171" t="str">
        <f t="shared" si="29"/>
        <v>----</v>
      </c>
      <c r="AV508" s="172" t="str">
        <f t="shared" si="30"/>
        <v>----</v>
      </c>
      <c r="BM508" s="593"/>
      <c r="BN508" s="493">
        <v>28185</v>
      </c>
      <c r="BO508" s="493" t="s">
        <v>648</v>
      </c>
      <c r="BP508" s="493"/>
      <c r="BQ508" s="493"/>
      <c r="BR508" s="494"/>
      <c r="BS508" s="494"/>
      <c r="BT508" s="170"/>
      <c r="BU508" s="171" t="str">
        <f t="shared" si="31"/>
        <v>----</v>
      </c>
      <c r="BV508" s="172" t="str">
        <f t="shared" si="32"/>
        <v>----</v>
      </c>
    </row>
    <row r="509" spans="13:74" ht="22.5" customHeight="1">
      <c r="M509" s="590" t="s">
        <v>677</v>
      </c>
      <c r="N509" s="493">
        <v>53135</v>
      </c>
      <c r="O509" s="493" t="s">
        <v>665</v>
      </c>
      <c r="P509" s="493" t="s">
        <v>550</v>
      </c>
      <c r="Q509" s="494">
        <v>0.91891891891891897</v>
      </c>
      <c r="R509" s="494">
        <v>0.87179487179487203</v>
      </c>
      <c r="S509" s="494">
        <v>0.95</v>
      </c>
      <c r="T509" s="494">
        <v>0.9</v>
      </c>
      <c r="U509" s="525" t="str">
        <f t="shared" si="28"/>
        <v>NON</v>
      </c>
      <c r="V509" s="525" t="str">
        <f t="shared" si="28"/>
        <v>NON</v>
      </c>
      <c r="AM509" s="590" t="s">
        <v>677</v>
      </c>
      <c r="AN509" s="493">
        <v>53135</v>
      </c>
      <c r="AO509" s="493" t="s">
        <v>665</v>
      </c>
      <c r="AP509" s="493"/>
      <c r="AQ509" s="494"/>
      <c r="AR509" s="494"/>
      <c r="AS509" s="494"/>
      <c r="AT509" s="170"/>
      <c r="AU509" s="171" t="str">
        <f t="shared" si="29"/>
        <v>----</v>
      </c>
      <c r="AV509" s="172" t="str">
        <f t="shared" si="30"/>
        <v>----</v>
      </c>
      <c r="BM509" s="591" t="s">
        <v>677</v>
      </c>
      <c r="BN509" s="493">
        <v>53135</v>
      </c>
      <c r="BO509" s="493" t="s">
        <v>665</v>
      </c>
      <c r="BP509" s="493"/>
      <c r="BQ509" s="493"/>
      <c r="BR509" s="494"/>
      <c r="BS509" s="494"/>
      <c r="BT509" s="170"/>
      <c r="BU509" s="171" t="str">
        <f t="shared" si="31"/>
        <v>----</v>
      </c>
      <c r="BV509" s="172" t="str">
        <f t="shared" si="32"/>
        <v>----</v>
      </c>
    </row>
    <row r="510" spans="13:74">
      <c r="M510" s="590"/>
      <c r="N510" s="493">
        <v>53136</v>
      </c>
      <c r="O510" s="493" t="s">
        <v>666</v>
      </c>
      <c r="P510" s="493" t="s">
        <v>550</v>
      </c>
      <c r="Q510" s="494">
        <v>1</v>
      </c>
      <c r="R510" s="494">
        <v>0.87179487179487203</v>
      </c>
      <c r="S510" s="494">
        <v>0.95</v>
      </c>
      <c r="T510" s="494">
        <v>0.9</v>
      </c>
      <c r="U510" s="525" t="str">
        <f t="shared" si="28"/>
        <v>SI</v>
      </c>
      <c r="V510" s="525" t="str">
        <f t="shared" si="28"/>
        <v>NON</v>
      </c>
      <c r="AM510" s="590"/>
      <c r="AN510" s="493">
        <v>53136</v>
      </c>
      <c r="AO510" s="493" t="s">
        <v>666</v>
      </c>
      <c r="AP510" s="493"/>
      <c r="AQ510" s="494"/>
      <c r="AR510" s="494"/>
      <c r="AS510" s="494"/>
      <c r="AT510" s="170"/>
      <c r="AU510" s="171" t="str">
        <f t="shared" si="29"/>
        <v>----</v>
      </c>
      <c r="AV510" s="172" t="str">
        <f t="shared" si="30"/>
        <v>----</v>
      </c>
      <c r="BM510" s="592"/>
      <c r="BN510" s="493">
        <v>53136</v>
      </c>
      <c r="BO510" s="493" t="s">
        <v>666</v>
      </c>
      <c r="BP510" s="493"/>
      <c r="BQ510" s="493"/>
      <c r="BR510" s="494"/>
      <c r="BS510" s="494"/>
      <c r="BT510" s="170"/>
      <c r="BU510" s="171" t="str">
        <f t="shared" si="31"/>
        <v>----</v>
      </c>
      <c r="BV510" s="172" t="str">
        <f t="shared" si="32"/>
        <v>----</v>
      </c>
    </row>
    <row r="511" spans="13:74">
      <c r="M511" s="590"/>
      <c r="N511" s="493">
        <v>53137</v>
      </c>
      <c r="O511" s="493" t="s">
        <v>667</v>
      </c>
      <c r="P511" s="493" t="s">
        <v>550</v>
      </c>
      <c r="Q511" s="494">
        <v>0.97058823529411797</v>
      </c>
      <c r="R511" s="494">
        <v>0.84615384615384603</v>
      </c>
      <c r="S511" s="494">
        <v>0.95</v>
      </c>
      <c r="T511" s="494">
        <v>0.9</v>
      </c>
      <c r="U511" s="525" t="str">
        <f t="shared" si="28"/>
        <v>SI</v>
      </c>
      <c r="V511" s="525" t="str">
        <f t="shared" si="28"/>
        <v>NON</v>
      </c>
      <c r="AM511" s="590"/>
      <c r="AN511" s="493">
        <v>53137</v>
      </c>
      <c r="AO511" s="493" t="s">
        <v>667</v>
      </c>
      <c r="AP511" s="493"/>
      <c r="AQ511" s="494"/>
      <c r="AR511" s="494"/>
      <c r="AS511" s="494"/>
      <c r="AT511" s="170"/>
      <c r="AU511" s="171" t="str">
        <f t="shared" si="29"/>
        <v>----</v>
      </c>
      <c r="AV511" s="172" t="str">
        <f t="shared" si="30"/>
        <v>----</v>
      </c>
      <c r="BM511" s="592"/>
      <c r="BN511" s="493">
        <v>53137</v>
      </c>
      <c r="BO511" s="493" t="s">
        <v>667</v>
      </c>
      <c r="BP511" s="493"/>
      <c r="BQ511" s="493"/>
      <c r="BR511" s="494"/>
      <c r="BS511" s="494"/>
      <c r="BT511" s="170"/>
      <c r="BU511" s="171" t="str">
        <f t="shared" si="31"/>
        <v>----</v>
      </c>
      <c r="BV511" s="172" t="str">
        <f t="shared" si="32"/>
        <v>----</v>
      </c>
    </row>
    <row r="512" spans="13:74">
      <c r="M512" s="590"/>
      <c r="N512" s="493">
        <v>53138</v>
      </c>
      <c r="O512" s="493" t="s">
        <v>668</v>
      </c>
      <c r="P512" s="493" t="s">
        <v>550</v>
      </c>
      <c r="Q512" s="494">
        <v>1</v>
      </c>
      <c r="R512" s="494">
        <v>0.87179487179487203</v>
      </c>
      <c r="S512" s="494">
        <v>0.95</v>
      </c>
      <c r="T512" s="494">
        <v>0.9</v>
      </c>
      <c r="U512" s="525" t="str">
        <f t="shared" si="28"/>
        <v>SI</v>
      </c>
      <c r="V512" s="525" t="str">
        <f t="shared" si="28"/>
        <v>NON</v>
      </c>
      <c r="AM512" s="590"/>
      <c r="AN512" s="493">
        <v>53138</v>
      </c>
      <c r="AO512" s="493" t="s">
        <v>668</v>
      </c>
      <c r="AP512" s="493"/>
      <c r="AQ512" s="494"/>
      <c r="AR512" s="494"/>
      <c r="AS512" s="494"/>
      <c r="AT512" s="170"/>
      <c r="AU512" s="171" t="str">
        <f t="shared" si="29"/>
        <v>----</v>
      </c>
      <c r="AV512" s="172" t="str">
        <f t="shared" si="30"/>
        <v>----</v>
      </c>
      <c r="BM512" s="592"/>
      <c r="BN512" s="493">
        <v>53138</v>
      </c>
      <c r="BO512" s="493" t="s">
        <v>668</v>
      </c>
      <c r="BP512" s="493"/>
      <c r="BQ512" s="493"/>
      <c r="BR512" s="494"/>
      <c r="BS512" s="494"/>
      <c r="BT512" s="170"/>
      <c r="BU512" s="171" t="str">
        <f t="shared" si="31"/>
        <v>----</v>
      </c>
      <c r="BV512" s="172" t="str">
        <f t="shared" si="32"/>
        <v>----</v>
      </c>
    </row>
    <row r="513" spans="13:74">
      <c r="M513" s="590"/>
      <c r="N513" s="493">
        <v>53139</v>
      </c>
      <c r="O513" s="493" t="s">
        <v>669</v>
      </c>
      <c r="P513" s="493" t="s">
        <v>550</v>
      </c>
      <c r="Q513" s="494">
        <v>1</v>
      </c>
      <c r="R513" s="494">
        <v>0.87179487179487203</v>
      </c>
      <c r="S513" s="494">
        <v>0.95</v>
      </c>
      <c r="T513" s="494">
        <v>0.9</v>
      </c>
      <c r="U513" s="525" t="str">
        <f t="shared" si="28"/>
        <v>SI</v>
      </c>
      <c r="V513" s="525" t="str">
        <f t="shared" si="28"/>
        <v>NON</v>
      </c>
      <c r="AM513" s="590"/>
      <c r="AN513" s="493">
        <v>53139</v>
      </c>
      <c r="AO513" s="493" t="s">
        <v>669</v>
      </c>
      <c r="AP513" s="493"/>
      <c r="AQ513" s="494"/>
      <c r="AR513" s="494"/>
      <c r="AS513" s="494"/>
      <c r="AT513" s="170"/>
      <c r="AU513" s="171" t="str">
        <f t="shared" si="29"/>
        <v>----</v>
      </c>
      <c r="AV513" s="172" t="str">
        <f t="shared" si="30"/>
        <v>----</v>
      </c>
      <c r="BM513" s="592"/>
      <c r="BN513" s="493">
        <v>53139</v>
      </c>
      <c r="BO513" s="493" t="s">
        <v>669</v>
      </c>
      <c r="BP513" s="493"/>
      <c r="BQ513" s="493"/>
      <c r="BR513" s="494"/>
      <c r="BS513" s="494"/>
      <c r="BT513" s="170"/>
      <c r="BU513" s="171" t="str">
        <f t="shared" si="31"/>
        <v>----</v>
      </c>
      <c r="BV513" s="172" t="str">
        <f t="shared" si="32"/>
        <v>----</v>
      </c>
    </row>
    <row r="514" spans="13:74">
      <c r="M514" s="590"/>
      <c r="N514" s="493">
        <v>53140</v>
      </c>
      <c r="O514" s="493" t="s">
        <v>670</v>
      </c>
      <c r="P514" s="493" t="s">
        <v>550</v>
      </c>
      <c r="Q514" s="494">
        <v>1</v>
      </c>
      <c r="R514" s="494">
        <v>0.87179487179487203</v>
      </c>
      <c r="S514" s="494">
        <v>0.95</v>
      </c>
      <c r="T514" s="494">
        <v>0.9</v>
      </c>
      <c r="U514" s="525" t="str">
        <f t="shared" si="28"/>
        <v>SI</v>
      </c>
      <c r="V514" s="525" t="str">
        <f t="shared" si="28"/>
        <v>NON</v>
      </c>
      <c r="AM514" s="590"/>
      <c r="AN514" s="493">
        <v>53140</v>
      </c>
      <c r="AO514" s="493" t="s">
        <v>670</v>
      </c>
      <c r="AP514" s="493"/>
      <c r="AQ514" s="494"/>
      <c r="AR514" s="494"/>
      <c r="AS514" s="494"/>
      <c r="AT514" s="170"/>
      <c r="AU514" s="171" t="str">
        <f t="shared" si="29"/>
        <v>----</v>
      </c>
      <c r="AV514" s="172" t="str">
        <f t="shared" si="30"/>
        <v>----</v>
      </c>
      <c r="BM514" s="592"/>
      <c r="BN514" s="493">
        <v>53140</v>
      </c>
      <c r="BO514" s="493" t="s">
        <v>670</v>
      </c>
      <c r="BP514" s="493"/>
      <c r="BQ514" s="493"/>
      <c r="BR514" s="494"/>
      <c r="BS514" s="494"/>
      <c r="BT514" s="170"/>
      <c r="BU514" s="171" t="str">
        <f t="shared" si="31"/>
        <v>----</v>
      </c>
      <c r="BV514" s="172" t="str">
        <f t="shared" si="32"/>
        <v>----</v>
      </c>
    </row>
    <row r="515" spans="13:74">
      <c r="M515" s="590"/>
      <c r="N515" s="493">
        <v>53141</v>
      </c>
      <c r="O515" s="493" t="s">
        <v>671</v>
      </c>
      <c r="P515" s="493" t="s">
        <v>550</v>
      </c>
      <c r="Q515" s="494">
        <v>1</v>
      </c>
      <c r="R515" s="494">
        <v>0.84615384615384603</v>
      </c>
      <c r="S515" s="494">
        <v>0.95</v>
      </c>
      <c r="T515" s="494">
        <v>0.9</v>
      </c>
      <c r="U515" s="525" t="str">
        <f t="shared" si="28"/>
        <v>SI</v>
      </c>
      <c r="V515" s="525" t="str">
        <f t="shared" si="28"/>
        <v>NON</v>
      </c>
      <c r="AM515" s="590"/>
      <c r="AN515" s="493">
        <v>53141</v>
      </c>
      <c r="AO515" s="493" t="s">
        <v>671</v>
      </c>
      <c r="AP515" s="493"/>
      <c r="AQ515" s="494"/>
      <c r="AR515" s="494"/>
      <c r="AS515" s="494"/>
      <c r="AT515" s="170"/>
      <c r="AU515" s="171" t="str">
        <f t="shared" si="29"/>
        <v>----</v>
      </c>
      <c r="AV515" s="172" t="str">
        <f t="shared" si="30"/>
        <v>----</v>
      </c>
      <c r="BM515" s="592"/>
      <c r="BN515" s="493">
        <v>53141</v>
      </c>
      <c r="BO515" s="493" t="s">
        <v>671</v>
      </c>
      <c r="BP515" s="493"/>
      <c r="BQ515" s="493"/>
      <c r="BR515" s="494"/>
      <c r="BS515" s="494"/>
      <c r="BT515" s="170"/>
      <c r="BU515" s="171" t="str">
        <f t="shared" si="31"/>
        <v>----</v>
      </c>
      <c r="BV515" s="172" t="str">
        <f t="shared" si="32"/>
        <v>----</v>
      </c>
    </row>
    <row r="516" spans="13:74">
      <c r="M516" s="590"/>
      <c r="N516" s="493">
        <v>53142</v>
      </c>
      <c r="O516" s="493" t="s">
        <v>672</v>
      </c>
      <c r="P516" s="493" t="s">
        <v>550</v>
      </c>
      <c r="Q516" s="494">
        <v>0.97058823529411797</v>
      </c>
      <c r="R516" s="494">
        <v>0.84615384615384603</v>
      </c>
      <c r="S516" s="494">
        <v>0.95</v>
      </c>
      <c r="T516" s="494">
        <v>0.9</v>
      </c>
      <c r="U516" s="525" t="str">
        <f t="shared" si="28"/>
        <v>SI</v>
      </c>
      <c r="V516" s="525" t="str">
        <f t="shared" si="28"/>
        <v>NON</v>
      </c>
      <c r="AM516" s="590"/>
      <c r="AN516" s="493">
        <v>53142</v>
      </c>
      <c r="AO516" s="493" t="s">
        <v>672</v>
      </c>
      <c r="AP516" s="493"/>
      <c r="AQ516" s="494"/>
      <c r="AR516" s="494"/>
      <c r="AS516" s="494"/>
      <c r="AT516" s="170"/>
      <c r="AU516" s="171" t="str">
        <f t="shared" si="29"/>
        <v>----</v>
      </c>
      <c r="AV516" s="172" t="str">
        <f t="shared" si="30"/>
        <v>----</v>
      </c>
      <c r="BM516" s="592"/>
      <c r="BN516" s="493">
        <v>53142</v>
      </c>
      <c r="BO516" s="493" t="s">
        <v>672</v>
      </c>
      <c r="BP516" s="493"/>
      <c r="BQ516" s="493"/>
      <c r="BR516" s="494"/>
      <c r="BS516" s="494"/>
      <c r="BT516" s="170"/>
      <c r="BU516" s="171" t="str">
        <f t="shared" si="31"/>
        <v>----</v>
      </c>
      <c r="BV516" s="172" t="str">
        <f t="shared" si="32"/>
        <v>----</v>
      </c>
    </row>
    <row r="517" spans="13:74">
      <c r="M517" s="590"/>
      <c r="N517" s="493">
        <v>53143</v>
      </c>
      <c r="O517" s="493" t="s">
        <v>673</v>
      </c>
      <c r="P517" s="493" t="s">
        <v>550</v>
      </c>
      <c r="Q517" s="494">
        <v>1</v>
      </c>
      <c r="R517" s="494">
        <v>0.84615384615384603</v>
      </c>
      <c r="S517" s="494">
        <v>0.95</v>
      </c>
      <c r="T517" s="494">
        <v>0.9</v>
      </c>
      <c r="U517" s="525" t="str">
        <f t="shared" si="28"/>
        <v>SI</v>
      </c>
      <c r="V517" s="525" t="str">
        <f t="shared" si="28"/>
        <v>NON</v>
      </c>
      <c r="AM517" s="590"/>
      <c r="AN517" s="493">
        <v>53143</v>
      </c>
      <c r="AO517" s="493" t="s">
        <v>673</v>
      </c>
      <c r="AP517" s="493"/>
      <c r="AQ517" s="494"/>
      <c r="AR517" s="494"/>
      <c r="AS517" s="494"/>
      <c r="AT517" s="170"/>
      <c r="AU517" s="171" t="str">
        <f t="shared" si="29"/>
        <v>----</v>
      </c>
      <c r="AV517" s="172" t="str">
        <f t="shared" si="30"/>
        <v>----</v>
      </c>
      <c r="BM517" s="592"/>
      <c r="BN517" s="493">
        <v>53143</v>
      </c>
      <c r="BO517" s="493" t="s">
        <v>673</v>
      </c>
      <c r="BP517" s="493"/>
      <c r="BQ517" s="493"/>
      <c r="BR517" s="494"/>
      <c r="BS517" s="494"/>
      <c r="BT517" s="170"/>
      <c r="BU517" s="171" t="str">
        <f t="shared" si="31"/>
        <v>----</v>
      </c>
      <c r="BV517" s="172" t="str">
        <f t="shared" si="32"/>
        <v>----</v>
      </c>
    </row>
    <row r="518" spans="13:74">
      <c r="M518" s="590"/>
      <c r="N518" s="493">
        <v>53144</v>
      </c>
      <c r="O518" s="493" t="s">
        <v>674</v>
      </c>
      <c r="P518" s="493" t="s">
        <v>550</v>
      </c>
      <c r="Q518" s="494">
        <v>0.97058823529411797</v>
      </c>
      <c r="R518" s="494">
        <v>0.84615384615384603</v>
      </c>
      <c r="S518" s="494">
        <v>0.95</v>
      </c>
      <c r="T518" s="494">
        <v>0.9</v>
      </c>
      <c r="U518" s="525" t="str">
        <f t="shared" si="28"/>
        <v>SI</v>
      </c>
      <c r="V518" s="525" t="str">
        <f t="shared" si="28"/>
        <v>NON</v>
      </c>
      <c r="AM518" s="590"/>
      <c r="AN518" s="493">
        <v>53144</v>
      </c>
      <c r="AO518" s="493" t="s">
        <v>674</v>
      </c>
      <c r="AP518" s="493"/>
      <c r="AQ518" s="494"/>
      <c r="AR518" s="494"/>
      <c r="AS518" s="494"/>
      <c r="AT518" s="170"/>
      <c r="AU518" s="171" t="str">
        <f t="shared" si="29"/>
        <v>----</v>
      </c>
      <c r="AV518" s="172" t="str">
        <f t="shared" si="30"/>
        <v>----</v>
      </c>
      <c r="BM518" s="592"/>
      <c r="BN518" s="493">
        <v>53144</v>
      </c>
      <c r="BO518" s="493" t="s">
        <v>674</v>
      </c>
      <c r="BP518" s="493"/>
      <c r="BQ518" s="493"/>
      <c r="BR518" s="494"/>
      <c r="BS518" s="494"/>
      <c r="BT518" s="170"/>
      <c r="BU518" s="171" t="str">
        <f t="shared" si="31"/>
        <v>----</v>
      </c>
      <c r="BV518" s="172" t="str">
        <f t="shared" si="32"/>
        <v>----</v>
      </c>
    </row>
    <row r="519" spans="13:74">
      <c r="M519" s="590"/>
      <c r="N519" s="493">
        <v>53145</v>
      </c>
      <c r="O519" s="493" t="s">
        <v>675</v>
      </c>
      <c r="P519" s="493" t="s">
        <v>550</v>
      </c>
      <c r="Q519" s="494">
        <v>0.97058823529411797</v>
      </c>
      <c r="R519" s="494">
        <v>0.84615384615384603</v>
      </c>
      <c r="S519" s="494">
        <v>0.95</v>
      </c>
      <c r="T519" s="494">
        <v>0.9</v>
      </c>
      <c r="U519" s="525" t="str">
        <f t="shared" si="28"/>
        <v>SI</v>
      </c>
      <c r="V519" s="525" t="str">
        <f t="shared" si="28"/>
        <v>NON</v>
      </c>
      <c r="AM519" s="591"/>
      <c r="AN519" s="495">
        <v>53145</v>
      </c>
      <c r="AO519" s="495" t="s">
        <v>675</v>
      </c>
      <c r="AP519" s="495"/>
      <c r="AQ519" s="496"/>
      <c r="AR519" s="496"/>
      <c r="AS519" s="496"/>
      <c r="AT519" s="497"/>
      <c r="AU519" s="498" t="str">
        <f t="shared" si="29"/>
        <v>----</v>
      </c>
      <c r="AV519" s="499" t="str">
        <f t="shared" si="30"/>
        <v>----</v>
      </c>
      <c r="BM519" s="592"/>
      <c r="BN519" s="495">
        <v>53145</v>
      </c>
      <c r="BO519" s="495" t="s">
        <v>675</v>
      </c>
      <c r="BP519" s="495"/>
      <c r="BQ519" s="495"/>
      <c r="BR519" s="496"/>
      <c r="BS519" s="496"/>
      <c r="BT519" s="497"/>
      <c r="BU519" s="498" t="str">
        <f t="shared" si="31"/>
        <v>----</v>
      </c>
      <c r="BV519" s="499" t="str">
        <f t="shared" si="32"/>
        <v>----</v>
      </c>
    </row>
    <row r="520" spans="13:74">
      <c r="M520" s="502"/>
      <c r="N520" s="502"/>
      <c r="O520" s="500"/>
      <c r="P520" s="501"/>
      <c r="Q520" s="25"/>
      <c r="R520" s="25"/>
      <c r="S520" s="25"/>
      <c r="T520" s="25"/>
      <c r="U520" s="25"/>
      <c r="V520" s="25"/>
      <c r="AM520" s="502"/>
      <c r="AN520" s="502"/>
      <c r="AO520" s="500"/>
      <c r="AP520" s="501"/>
      <c r="AQ520" s="25"/>
      <c r="AR520" s="25"/>
      <c r="AS520" s="25"/>
      <c r="AT520" s="25"/>
      <c r="AU520" s="25"/>
      <c r="AV520" s="25"/>
      <c r="BM520" s="502"/>
      <c r="BN520" s="502"/>
      <c r="BO520" s="500"/>
      <c r="BP520" s="501"/>
      <c r="BQ520" s="25"/>
      <c r="BR520" s="25"/>
      <c r="BS520" s="25"/>
      <c r="BT520" s="25"/>
      <c r="BU520" s="25"/>
      <c r="BV520" s="25"/>
    </row>
    <row r="521" spans="13:74">
      <c r="M521" s="502"/>
      <c r="N521" s="502"/>
      <c r="O521" s="500"/>
      <c r="P521" s="526" t="s">
        <v>688</v>
      </c>
      <c r="Q521" s="527">
        <f>MIN(Q506:Q519)</f>
        <v>0.91891891891891897</v>
      </c>
      <c r="R521" s="25"/>
      <c r="S521" s="25"/>
      <c r="T521" s="25"/>
      <c r="U521" s="25"/>
      <c r="V521" s="25"/>
      <c r="AM521" s="502"/>
      <c r="AN521" s="502"/>
      <c r="AO521" s="500"/>
      <c r="AP521" s="501"/>
      <c r="AQ521" s="25"/>
      <c r="AR521" s="25"/>
      <c r="AS521" s="25"/>
      <c r="AT521" s="25"/>
      <c r="AU521" s="25"/>
      <c r="AV521" s="25"/>
      <c r="BM521" s="502"/>
      <c r="BN521" s="502"/>
      <c r="BO521" s="500"/>
      <c r="BP521" s="501"/>
      <c r="BQ521" s="25"/>
      <c r="BR521" s="25"/>
      <c r="BS521" s="25"/>
      <c r="BT521" s="25"/>
      <c r="BU521" s="25"/>
      <c r="BV521" s="25"/>
    </row>
    <row r="522" spans="13:74">
      <c r="M522" s="502"/>
      <c r="N522" s="502"/>
      <c r="O522" s="500"/>
      <c r="P522" s="526" t="s">
        <v>689</v>
      </c>
      <c r="Q522" s="25">
        <f>COUNTIF(Q506:Q519,"&gt;="&amp;S506)</f>
        <v>13</v>
      </c>
      <c r="R522" s="529">
        <f>COUNT(Q506:Q519)</f>
        <v>14</v>
      </c>
      <c r="S522" s="528">
        <f>Q522/R522</f>
        <v>0.9285714285714286</v>
      </c>
      <c r="T522" s="25"/>
      <c r="U522" s="25"/>
      <c r="V522" s="25"/>
      <c r="AM522" s="502"/>
      <c r="AN522" s="502"/>
      <c r="AO522" s="500"/>
      <c r="AP522" s="501"/>
      <c r="AQ522" s="25"/>
      <c r="AR522" s="25"/>
      <c r="AS522" s="25"/>
      <c r="AT522" s="25"/>
      <c r="AU522" s="25"/>
      <c r="AV522" s="25"/>
      <c r="BM522" s="502"/>
      <c r="BN522" s="502"/>
      <c r="BO522" s="500"/>
      <c r="BP522" s="501"/>
      <c r="BQ522" s="25"/>
      <c r="BR522" s="25"/>
      <c r="BS522" s="25"/>
      <c r="BT522" s="25"/>
      <c r="BU522" s="25"/>
      <c r="BV522" s="25"/>
    </row>
    <row r="523" spans="13:74">
      <c r="M523" s="502"/>
      <c r="N523" s="502"/>
      <c r="O523" s="500"/>
      <c r="P523" s="501"/>
      <c r="Q523" s="25"/>
      <c r="R523" s="25"/>
      <c r="S523" s="25"/>
      <c r="T523" s="25"/>
      <c r="U523" s="25"/>
      <c r="V523" s="25"/>
      <c r="AM523" s="502"/>
      <c r="AN523" s="502"/>
      <c r="AO523" s="500"/>
      <c r="AP523" s="501"/>
      <c r="AQ523" s="25"/>
      <c r="AR523" s="25"/>
      <c r="AS523" s="25"/>
      <c r="AT523" s="25"/>
      <c r="AU523" s="25"/>
      <c r="AV523" s="25"/>
      <c r="BM523" s="502"/>
      <c r="BN523" s="502"/>
      <c r="BO523" s="500"/>
      <c r="BP523" s="501"/>
      <c r="BQ523" s="25"/>
      <c r="BR523" s="25"/>
      <c r="BS523" s="25"/>
      <c r="BT523" s="25"/>
      <c r="BU523" s="25"/>
      <c r="BV523" s="25"/>
    </row>
    <row r="524" spans="13:74">
      <c r="M524" s="502"/>
      <c r="N524" s="502"/>
      <c r="O524" s="500"/>
      <c r="P524" s="501"/>
      <c r="Q524" s="25"/>
      <c r="R524" s="25"/>
      <c r="S524" s="25"/>
      <c r="T524" s="25"/>
      <c r="U524" s="25"/>
      <c r="V524" s="25"/>
      <c r="AM524" s="502"/>
      <c r="AN524" s="502"/>
      <c r="AO524" s="500"/>
      <c r="AP524" s="501"/>
      <c r="AQ524" s="25"/>
      <c r="AR524" s="25"/>
      <c r="AS524" s="25"/>
      <c r="AT524" s="25"/>
      <c r="AU524" s="25"/>
      <c r="AV524" s="25"/>
      <c r="BM524" s="502"/>
      <c r="BN524" s="502"/>
      <c r="BO524" s="500"/>
      <c r="BP524" s="501"/>
      <c r="BQ524" s="25"/>
      <c r="BR524" s="25"/>
      <c r="BS524" s="25"/>
      <c r="BT524" s="25"/>
      <c r="BU524" s="25"/>
      <c r="BV524" s="25"/>
    </row>
    <row r="525" spans="13:74">
      <c r="M525" s="502"/>
      <c r="N525" s="502"/>
      <c r="O525" s="500"/>
      <c r="P525" s="501"/>
      <c r="Q525" s="25"/>
      <c r="R525" s="25"/>
      <c r="S525" s="25"/>
      <c r="T525" s="25"/>
      <c r="U525" s="25"/>
      <c r="V525" s="25"/>
      <c r="AM525" s="502"/>
      <c r="AN525" s="502"/>
      <c r="AO525" s="500"/>
      <c r="AP525" s="501"/>
      <c r="AQ525" s="25"/>
      <c r="AR525" s="25"/>
      <c r="AS525" s="25"/>
      <c r="AT525" s="25"/>
      <c r="AU525" s="25"/>
      <c r="AV525" s="25"/>
      <c r="BM525" s="502"/>
      <c r="BN525" s="502"/>
      <c r="BO525" s="500"/>
      <c r="BP525" s="501"/>
      <c r="BQ525" s="25"/>
      <c r="BR525" s="25"/>
      <c r="BS525" s="25"/>
      <c r="BT525" s="25"/>
      <c r="BU525" s="25"/>
      <c r="BV525" s="25"/>
    </row>
    <row r="526" spans="13:74">
      <c r="M526" s="502"/>
      <c r="N526" s="502"/>
      <c r="O526" s="500"/>
      <c r="P526" s="501"/>
      <c r="Q526" s="25"/>
      <c r="R526" s="25"/>
      <c r="S526" s="25"/>
      <c r="T526" s="25"/>
      <c r="U526" s="25"/>
      <c r="V526" s="25"/>
      <c r="AM526" s="502"/>
      <c r="AN526" s="502"/>
      <c r="AO526" s="500"/>
      <c r="AP526" s="501"/>
      <c r="AQ526" s="25"/>
      <c r="AR526" s="25"/>
      <c r="AS526" s="25"/>
      <c r="AT526" s="25"/>
      <c r="AU526" s="25"/>
      <c r="AV526" s="25"/>
      <c r="BM526" s="502"/>
      <c r="BN526" s="502"/>
      <c r="BO526" s="500"/>
      <c r="BP526" s="501"/>
      <c r="BQ526" s="25"/>
      <c r="BR526" s="25"/>
      <c r="BS526" s="25"/>
      <c r="BT526" s="25"/>
      <c r="BU526" s="25"/>
      <c r="BV526" s="25"/>
    </row>
    <row r="527" spans="13:74">
      <c r="M527" s="502"/>
      <c r="N527" s="502"/>
      <c r="O527" s="500"/>
      <c r="P527" s="501"/>
      <c r="Q527" s="25"/>
      <c r="R527" s="25"/>
      <c r="S527" s="25"/>
      <c r="T527" s="25"/>
      <c r="U527" s="25"/>
      <c r="V527" s="25"/>
      <c r="AM527" s="502"/>
      <c r="AN527" s="502"/>
      <c r="AO527" s="500"/>
      <c r="AP527" s="501"/>
      <c r="AQ527" s="25"/>
      <c r="AR527" s="25"/>
      <c r="AS527" s="25"/>
      <c r="AT527" s="25"/>
      <c r="AU527" s="25"/>
      <c r="AV527" s="25"/>
      <c r="BM527" s="502"/>
      <c r="BN527" s="502"/>
      <c r="BO527" s="500"/>
      <c r="BP527" s="501"/>
      <c r="BQ527" s="25"/>
      <c r="BR527" s="25"/>
      <c r="BS527" s="25"/>
      <c r="BT527" s="25"/>
      <c r="BU527" s="25"/>
      <c r="BV527" s="25"/>
    </row>
    <row r="528" spans="13:74">
      <c r="M528" s="502"/>
      <c r="N528" s="502"/>
      <c r="O528" s="500"/>
      <c r="P528" s="501"/>
      <c r="Q528" s="25"/>
      <c r="R528" s="25"/>
      <c r="S528" s="25"/>
      <c r="T528" s="25"/>
      <c r="U528" s="25"/>
      <c r="V528" s="25"/>
      <c r="AM528" s="502"/>
      <c r="AN528" s="502"/>
      <c r="AO528" s="500"/>
      <c r="AP528" s="501"/>
      <c r="AQ528" s="25"/>
      <c r="AR528" s="25"/>
      <c r="AS528" s="25"/>
      <c r="AT528" s="25"/>
      <c r="AU528" s="25"/>
      <c r="AV528" s="25"/>
      <c r="BM528" s="502"/>
      <c r="BN528" s="502"/>
      <c r="BO528" s="500"/>
      <c r="BP528" s="501"/>
      <c r="BQ528" s="25"/>
      <c r="BR528" s="25"/>
      <c r="BS528" s="25"/>
      <c r="BT528" s="25"/>
      <c r="BU528" s="25"/>
      <c r="BV528" s="25"/>
    </row>
    <row r="529" spans="13:74">
      <c r="M529" s="502"/>
      <c r="N529" s="502"/>
      <c r="O529" s="500"/>
      <c r="P529" s="501"/>
      <c r="Q529" s="25"/>
      <c r="R529" s="25"/>
      <c r="S529" s="25"/>
      <c r="T529" s="25"/>
      <c r="U529" s="25"/>
      <c r="V529" s="25"/>
      <c r="AM529" s="502"/>
      <c r="AN529" s="502"/>
      <c r="AO529" s="500"/>
      <c r="AP529" s="501"/>
      <c r="AQ529" s="25"/>
      <c r="AR529" s="25"/>
      <c r="AS529" s="25"/>
      <c r="AT529" s="25"/>
      <c r="AU529" s="25"/>
      <c r="AV529" s="25"/>
      <c r="BM529" s="502"/>
      <c r="BN529" s="502"/>
      <c r="BO529" s="500"/>
      <c r="BP529" s="501"/>
      <c r="BQ529" s="25"/>
      <c r="BR529" s="25"/>
      <c r="BS529" s="25"/>
      <c r="BT529" s="25"/>
      <c r="BU529" s="25"/>
      <c r="BV529" s="25"/>
    </row>
    <row r="530" spans="13:74">
      <c r="M530" s="502"/>
      <c r="N530" s="502"/>
      <c r="O530" s="500"/>
      <c r="P530" s="501"/>
      <c r="Q530" s="25"/>
      <c r="R530" s="25"/>
      <c r="S530" s="25"/>
      <c r="T530" s="25"/>
      <c r="U530" s="25"/>
      <c r="V530" s="25"/>
      <c r="AM530" s="502"/>
      <c r="AN530" s="502"/>
      <c r="AO530" s="500"/>
      <c r="AP530" s="501"/>
      <c r="AQ530" s="25"/>
      <c r="AR530" s="25"/>
      <c r="AS530" s="25"/>
      <c r="AT530" s="25"/>
      <c r="AU530" s="25"/>
      <c r="AV530" s="25"/>
      <c r="BM530" s="502"/>
      <c r="BN530" s="502"/>
      <c r="BO530" s="500"/>
      <c r="BP530" s="501"/>
      <c r="BQ530" s="25"/>
      <c r="BR530" s="25"/>
      <c r="BS530" s="25"/>
      <c r="BT530" s="25"/>
      <c r="BU530" s="25"/>
      <c r="BV530" s="25"/>
    </row>
    <row r="531" spans="13:74">
      <c r="M531" s="502"/>
      <c r="N531" s="502"/>
      <c r="O531" s="500"/>
      <c r="P531" s="501"/>
      <c r="Q531" s="25"/>
      <c r="R531" s="25"/>
      <c r="S531" s="25"/>
      <c r="T531" s="25"/>
      <c r="U531" s="25"/>
      <c r="V531" s="25"/>
      <c r="AM531" s="502"/>
      <c r="AN531" s="502"/>
      <c r="AO531" s="500"/>
      <c r="AP531" s="501"/>
      <c r="AQ531" s="25"/>
      <c r="AR531" s="25"/>
      <c r="AS531" s="25"/>
      <c r="AT531" s="25"/>
      <c r="AU531" s="25"/>
      <c r="AV531" s="25"/>
      <c r="BM531" s="502"/>
      <c r="BN531" s="502"/>
      <c r="BO531" s="500"/>
      <c r="BP531" s="501"/>
      <c r="BQ531" s="25"/>
      <c r="BR531" s="25"/>
      <c r="BS531" s="25"/>
      <c r="BT531" s="25"/>
      <c r="BU531" s="25"/>
      <c r="BV531" s="25"/>
    </row>
    <row r="532" spans="13:74">
      <c r="M532" s="502"/>
      <c r="N532" s="502"/>
      <c r="O532" s="500"/>
      <c r="P532" s="501"/>
      <c r="Q532" s="25"/>
      <c r="R532" s="25"/>
      <c r="S532" s="25"/>
      <c r="T532" s="25"/>
      <c r="U532" s="25"/>
      <c r="V532" s="25"/>
      <c r="AM532" s="502"/>
      <c r="AN532" s="502"/>
      <c r="AO532" s="500"/>
      <c r="AP532" s="501"/>
      <c r="AQ532" s="25"/>
      <c r="AR532" s="25"/>
      <c r="AS532" s="25"/>
      <c r="AT532" s="25"/>
      <c r="AU532" s="25"/>
      <c r="AV532" s="25"/>
      <c r="BM532" s="502"/>
      <c r="BN532" s="502"/>
      <c r="BO532" s="500"/>
      <c r="BP532" s="501"/>
      <c r="BQ532" s="25"/>
      <c r="BR532" s="25"/>
      <c r="BS532" s="25"/>
      <c r="BT532" s="25"/>
      <c r="BU532" s="25"/>
      <c r="BV532" s="25"/>
    </row>
    <row r="533" spans="13:74">
      <c r="M533" s="502"/>
      <c r="N533" s="502"/>
      <c r="O533" s="500"/>
      <c r="P533" s="501"/>
      <c r="Q533" s="25"/>
      <c r="R533" s="25"/>
      <c r="S533" s="25"/>
      <c r="T533" s="25"/>
      <c r="U533" s="25"/>
      <c r="V533" s="25"/>
      <c r="AM533" s="502"/>
      <c r="AN533" s="502"/>
      <c r="AO533" s="500"/>
      <c r="AP533" s="501"/>
      <c r="AQ533" s="25"/>
      <c r="AR533" s="25"/>
      <c r="AS533" s="25"/>
      <c r="AT533" s="25"/>
      <c r="AU533" s="25"/>
      <c r="AV533" s="25"/>
      <c r="BM533" s="502"/>
      <c r="BN533" s="502"/>
      <c r="BO533" s="500"/>
      <c r="BP533" s="501"/>
      <c r="BQ533" s="25"/>
      <c r="BR533" s="25"/>
      <c r="BS533" s="25"/>
      <c r="BT533" s="25"/>
      <c r="BU533" s="25"/>
      <c r="BV533" s="25"/>
    </row>
    <row r="534" spans="13:74">
      <c r="M534" s="502"/>
      <c r="N534" s="502"/>
      <c r="O534" s="500"/>
      <c r="P534" s="501"/>
      <c r="Q534" s="25"/>
      <c r="R534" s="25"/>
      <c r="S534" s="25"/>
      <c r="T534" s="25"/>
      <c r="U534" s="25"/>
      <c r="V534" s="25"/>
      <c r="AM534" s="502"/>
      <c r="AN534" s="502"/>
      <c r="AO534" s="500"/>
      <c r="AP534" s="501"/>
      <c r="AQ534" s="25"/>
      <c r="AR534" s="25"/>
      <c r="AS534" s="25"/>
      <c r="AT534" s="25"/>
      <c r="AU534" s="25"/>
      <c r="AV534" s="25"/>
      <c r="BM534" s="502"/>
      <c r="BN534" s="502"/>
      <c r="BO534" s="500"/>
      <c r="BP534" s="501"/>
      <c r="BQ534" s="25"/>
      <c r="BR534" s="25"/>
      <c r="BS534" s="25"/>
      <c r="BT534" s="25"/>
      <c r="BU534" s="25"/>
      <c r="BV534" s="25"/>
    </row>
    <row r="535" spans="13:74">
      <c r="M535" s="502"/>
      <c r="N535" s="502"/>
      <c r="O535" s="500"/>
      <c r="P535" s="501"/>
      <c r="Q535" s="25"/>
      <c r="R535" s="25"/>
      <c r="S535" s="25"/>
      <c r="T535" s="25"/>
      <c r="U535" s="25"/>
      <c r="V535" s="25"/>
      <c r="AM535" s="502"/>
      <c r="AN535" s="502"/>
      <c r="AO535" s="500"/>
      <c r="AP535" s="501"/>
      <c r="AQ535" s="25"/>
      <c r="AR535" s="25"/>
      <c r="AS535" s="25"/>
      <c r="AT535" s="25"/>
      <c r="AU535" s="25"/>
      <c r="AV535" s="25"/>
      <c r="BM535" s="502"/>
      <c r="BN535" s="502"/>
      <c r="BO535" s="500"/>
      <c r="BP535" s="501"/>
      <c r="BQ535" s="25"/>
      <c r="BR535" s="25"/>
      <c r="BS535" s="25"/>
      <c r="BT535" s="25"/>
      <c r="BU535" s="25"/>
      <c r="BV535" s="25"/>
    </row>
    <row r="536" spans="13:74">
      <c r="M536" s="502"/>
      <c r="N536" s="502"/>
      <c r="O536" s="500"/>
      <c r="P536" s="501"/>
      <c r="Q536" s="25"/>
      <c r="R536" s="25"/>
      <c r="S536" s="25"/>
      <c r="T536" s="25"/>
      <c r="U536" s="25"/>
      <c r="V536" s="25"/>
      <c r="AM536" s="502"/>
      <c r="AN536" s="502"/>
      <c r="AO536" s="500"/>
      <c r="AP536" s="501"/>
      <c r="AQ536" s="25"/>
      <c r="AR536" s="25"/>
      <c r="AS536" s="25"/>
      <c r="AT536" s="25"/>
      <c r="AU536" s="25"/>
      <c r="AV536" s="25"/>
      <c r="BM536" s="502"/>
      <c r="BN536" s="502"/>
      <c r="BO536" s="500"/>
      <c r="BP536" s="501"/>
      <c r="BQ536" s="25"/>
      <c r="BR536" s="25"/>
      <c r="BS536" s="25"/>
      <c r="BT536" s="25"/>
      <c r="BU536" s="25"/>
      <c r="BV536" s="25"/>
    </row>
    <row r="537" spans="13:74">
      <c r="M537" s="502"/>
      <c r="N537" s="502"/>
      <c r="O537" s="500"/>
      <c r="P537" s="501"/>
      <c r="Q537" s="25"/>
      <c r="R537" s="25"/>
      <c r="S537" s="25"/>
      <c r="T537" s="25"/>
      <c r="U537" s="25"/>
      <c r="V537" s="25"/>
      <c r="AM537" s="502"/>
      <c r="AN537" s="502"/>
      <c r="AO537" s="500"/>
      <c r="AP537" s="501"/>
      <c r="AQ537" s="25"/>
      <c r="AR537" s="25"/>
      <c r="AS537" s="25"/>
      <c r="AT537" s="25"/>
      <c r="AU537" s="25"/>
      <c r="AV537" s="25"/>
      <c r="BM537" s="502"/>
      <c r="BN537" s="502"/>
      <c r="BO537" s="500"/>
      <c r="BP537" s="501"/>
      <c r="BQ537" s="25"/>
      <c r="BR537" s="25"/>
      <c r="BS537" s="25"/>
      <c r="BT537" s="25"/>
      <c r="BU537" s="25"/>
      <c r="BV537" s="25"/>
    </row>
    <row r="538" spans="13:74">
      <c r="M538" s="502"/>
      <c r="N538" s="502"/>
      <c r="O538" s="500"/>
      <c r="P538" s="501"/>
      <c r="Q538" s="25"/>
      <c r="R538" s="25"/>
      <c r="S538" s="25"/>
      <c r="T538" s="25"/>
      <c r="U538" s="25"/>
      <c r="V538" s="25"/>
      <c r="AM538" s="502"/>
      <c r="AN538" s="502"/>
      <c r="AO538" s="500"/>
      <c r="AP538" s="501"/>
      <c r="AQ538" s="25"/>
      <c r="AR538" s="25"/>
      <c r="AS538" s="25"/>
      <c r="AT538" s="25"/>
      <c r="AU538" s="25"/>
      <c r="AV538" s="25"/>
      <c r="BM538" s="502"/>
      <c r="BN538" s="502"/>
      <c r="BO538" s="500"/>
      <c r="BP538" s="501"/>
      <c r="BQ538" s="25"/>
      <c r="BR538" s="25"/>
      <c r="BS538" s="25"/>
      <c r="BT538" s="25"/>
      <c r="BU538" s="25"/>
      <c r="BV538" s="25"/>
    </row>
    <row r="539" spans="13:74">
      <c r="M539" s="502"/>
      <c r="N539" s="502"/>
      <c r="O539" s="500"/>
      <c r="P539" s="501"/>
      <c r="Q539" s="25"/>
      <c r="R539" s="25"/>
      <c r="S539" s="25"/>
      <c r="T539" s="25"/>
      <c r="U539" s="25"/>
      <c r="V539" s="25"/>
      <c r="AM539" s="502"/>
      <c r="AN539" s="502"/>
      <c r="AO539" s="500"/>
      <c r="AP539" s="501"/>
      <c r="AQ539" s="25"/>
      <c r="AR539" s="25"/>
      <c r="AS539" s="25"/>
      <c r="AT539" s="25"/>
      <c r="AU539" s="25"/>
      <c r="AV539" s="25"/>
      <c r="BM539" s="502"/>
      <c r="BN539" s="502"/>
      <c r="BO539" s="500"/>
      <c r="BP539" s="501"/>
      <c r="BQ539" s="25"/>
      <c r="BR539" s="25"/>
      <c r="BS539" s="25"/>
      <c r="BT539" s="25"/>
      <c r="BU539" s="25"/>
      <c r="BV539" s="25"/>
    </row>
    <row r="540" spans="13:74">
      <c r="M540" s="502"/>
      <c r="N540" s="502"/>
      <c r="O540" s="500"/>
      <c r="P540" s="501"/>
      <c r="Q540" s="25"/>
      <c r="R540" s="25"/>
      <c r="S540" s="25"/>
      <c r="T540" s="25"/>
      <c r="U540" s="25"/>
      <c r="V540" s="25"/>
      <c r="AM540" s="502"/>
      <c r="AN540" s="502"/>
      <c r="AO540" s="500"/>
      <c r="AP540" s="501"/>
      <c r="AQ540" s="25"/>
      <c r="AR540" s="25"/>
      <c r="AS540" s="25"/>
      <c r="AT540" s="25"/>
      <c r="AU540" s="25"/>
      <c r="AV540" s="25"/>
      <c r="BM540" s="502"/>
      <c r="BN540" s="502"/>
      <c r="BO540" s="500"/>
      <c r="BP540" s="501"/>
      <c r="BQ540" s="25"/>
      <c r="BR540" s="25"/>
      <c r="BS540" s="25"/>
      <c r="BT540" s="25"/>
      <c r="BU540" s="25"/>
      <c r="BV540" s="25"/>
    </row>
    <row r="541" spans="13:74">
      <c r="M541" s="502"/>
      <c r="N541" s="502"/>
      <c r="O541" s="500"/>
      <c r="P541" s="501"/>
      <c r="Q541" s="25"/>
      <c r="R541" s="25"/>
      <c r="S541" s="25"/>
      <c r="T541" s="25"/>
      <c r="U541" s="25"/>
      <c r="V541" s="25"/>
      <c r="AM541" s="502"/>
      <c r="AN541" s="502"/>
      <c r="AO541" s="500"/>
      <c r="AP541" s="501"/>
      <c r="AQ541" s="25"/>
      <c r="AR541" s="25"/>
      <c r="AS541" s="25"/>
      <c r="AT541" s="25"/>
      <c r="AU541" s="25"/>
      <c r="AV541" s="25"/>
      <c r="BM541" s="502"/>
      <c r="BN541" s="502"/>
      <c r="BO541" s="500"/>
      <c r="BP541" s="501"/>
      <c r="BQ541" s="25"/>
      <c r="BR541" s="25"/>
      <c r="BS541" s="25"/>
      <c r="BT541" s="25"/>
      <c r="BU541" s="25"/>
      <c r="BV541" s="25"/>
    </row>
    <row r="542" spans="13:74">
      <c r="M542" s="502"/>
      <c r="N542" s="502"/>
      <c r="O542" s="500"/>
      <c r="P542" s="501"/>
      <c r="Q542" s="25"/>
      <c r="R542" s="25"/>
      <c r="S542" s="25"/>
      <c r="T542" s="25"/>
      <c r="U542" s="25"/>
      <c r="V542" s="25"/>
      <c r="AM542" s="502"/>
      <c r="AN542" s="502"/>
      <c r="AO542" s="500"/>
      <c r="AP542" s="501"/>
      <c r="AQ542" s="25"/>
      <c r="AR542" s="25"/>
      <c r="AS542" s="25"/>
      <c r="AT542" s="25"/>
      <c r="AU542" s="25"/>
      <c r="AV542" s="25"/>
      <c r="BM542" s="502"/>
      <c r="BN542" s="502"/>
      <c r="BO542" s="500"/>
      <c r="BP542" s="501"/>
      <c r="BQ542" s="25"/>
      <c r="BR542" s="25"/>
      <c r="BS542" s="25"/>
      <c r="BT542" s="25"/>
      <c r="BU542" s="25"/>
      <c r="BV542" s="25"/>
    </row>
    <row r="543" spans="13:74">
      <c r="M543" s="502"/>
      <c r="N543" s="502"/>
      <c r="O543" s="500"/>
      <c r="P543" s="501"/>
      <c r="Q543" s="25"/>
      <c r="R543" s="25"/>
      <c r="S543" s="25"/>
      <c r="T543" s="25"/>
      <c r="U543" s="25"/>
      <c r="V543" s="25"/>
      <c r="AM543" s="502"/>
      <c r="AN543" s="502"/>
      <c r="AO543" s="500"/>
      <c r="AP543" s="501"/>
      <c r="AQ543" s="25"/>
      <c r="AR543" s="25"/>
      <c r="AS543" s="25"/>
      <c r="AT543" s="25"/>
      <c r="AU543" s="25"/>
      <c r="AV543" s="25"/>
      <c r="BM543" s="502"/>
      <c r="BN543" s="502"/>
      <c r="BO543" s="500"/>
      <c r="BP543" s="501"/>
      <c r="BQ543" s="25"/>
      <c r="BR543" s="25"/>
      <c r="BS543" s="25"/>
      <c r="BT543" s="25"/>
      <c r="BU543" s="25"/>
      <c r="BV543" s="25"/>
    </row>
    <row r="544" spans="13:74">
      <c r="M544" s="502"/>
      <c r="N544" s="502"/>
      <c r="O544" s="500"/>
      <c r="P544" s="501"/>
      <c r="Q544" s="25"/>
      <c r="R544" s="25"/>
      <c r="S544" s="25"/>
      <c r="T544" s="25"/>
      <c r="U544" s="25"/>
      <c r="V544" s="25"/>
      <c r="AM544" s="502"/>
      <c r="AN544" s="502"/>
      <c r="AO544" s="500"/>
      <c r="AP544" s="501"/>
      <c r="AQ544" s="25"/>
      <c r="AR544" s="25"/>
      <c r="AS544" s="25"/>
      <c r="AT544" s="25"/>
      <c r="AU544" s="25"/>
      <c r="AV544" s="25"/>
      <c r="BM544" s="502"/>
      <c r="BN544" s="502"/>
      <c r="BO544" s="500"/>
      <c r="BP544" s="501"/>
      <c r="BQ544" s="25"/>
      <c r="BR544" s="25"/>
      <c r="BS544" s="25"/>
      <c r="BT544" s="25"/>
      <c r="BU544" s="25"/>
      <c r="BV544" s="25"/>
    </row>
    <row r="545" spans="13:74">
      <c r="M545" s="502"/>
      <c r="N545" s="502"/>
      <c r="O545" s="500"/>
      <c r="P545" s="501"/>
      <c r="Q545" s="25"/>
      <c r="R545" s="25"/>
      <c r="S545" s="25"/>
      <c r="T545" s="25"/>
      <c r="U545" s="25"/>
      <c r="V545" s="25"/>
      <c r="AM545" s="502"/>
      <c r="AN545" s="502"/>
      <c r="AO545" s="500"/>
      <c r="AP545" s="501"/>
      <c r="AQ545" s="25"/>
      <c r="AR545" s="25"/>
      <c r="AS545" s="25"/>
      <c r="AT545" s="25"/>
      <c r="AU545" s="25"/>
      <c r="AV545" s="25"/>
      <c r="BM545" s="502"/>
      <c r="BN545" s="502"/>
      <c r="BO545" s="500"/>
      <c r="BP545" s="501"/>
      <c r="BQ545" s="25"/>
      <c r="BR545" s="25"/>
      <c r="BS545" s="25"/>
      <c r="BT545" s="25"/>
      <c r="BU545" s="25"/>
      <c r="BV545" s="25"/>
    </row>
  </sheetData>
  <autoFilter ref="M4:V49">
    <filterColumn colId="1" showButton="0"/>
    <filterColumn colId="5">
      <customFilters>
        <customFilter operator="lessThan" val="0.5"/>
      </customFilters>
    </filterColumn>
  </autoFilter>
  <mergeCells count="210">
    <mergeCell ref="BM206:BM215"/>
    <mergeCell ref="BM306:BM319"/>
    <mergeCell ref="BM406:BM407"/>
    <mergeCell ref="BM408:BM418"/>
    <mergeCell ref="BM506:BM508"/>
    <mergeCell ref="BM509:BM519"/>
    <mergeCell ref="M206:M215"/>
    <mergeCell ref="M306:M319"/>
    <mergeCell ref="M406:M407"/>
    <mergeCell ref="M408:M418"/>
    <mergeCell ref="M506:M508"/>
    <mergeCell ref="M509:M519"/>
    <mergeCell ref="AN504:AO505"/>
    <mergeCell ref="BM504:BM505"/>
    <mergeCell ref="AM206:AM215"/>
    <mergeCell ref="AM306:AM319"/>
    <mergeCell ref="AM406:AM407"/>
    <mergeCell ref="AM408:AM418"/>
    <mergeCell ref="AM506:AM508"/>
    <mergeCell ref="AM509:AM519"/>
    <mergeCell ref="M504:M505"/>
    <mergeCell ref="N504:O505"/>
    <mergeCell ref="AM504:AM505"/>
    <mergeCell ref="BN504:BO505"/>
    <mergeCell ref="M304:M305"/>
    <mergeCell ref="N304:O305"/>
    <mergeCell ref="AM304:AM305"/>
    <mergeCell ref="AN304:AO305"/>
    <mergeCell ref="BM304:BM305"/>
    <mergeCell ref="BN304:BO305"/>
    <mergeCell ref="M404:M405"/>
    <mergeCell ref="N404:O405"/>
    <mergeCell ref="AM404:AM405"/>
    <mergeCell ref="AN404:AO405"/>
    <mergeCell ref="BM404:BM405"/>
    <mergeCell ref="BN404:BO405"/>
    <mergeCell ref="AT404:AT405"/>
    <mergeCell ref="AP504:AP505"/>
    <mergeCell ref="AU404:AU405"/>
    <mergeCell ref="AV404:AV405"/>
    <mergeCell ref="AQ304:AQ305"/>
    <mergeCell ref="AR304:AR305"/>
    <mergeCell ref="AS304:AS305"/>
    <mergeCell ref="AT304:AT305"/>
    <mergeCell ref="BM104:BM105"/>
    <mergeCell ref="BN104:BO105"/>
    <mergeCell ref="M204:M205"/>
    <mergeCell ref="N204:O205"/>
    <mergeCell ref="AM204:AM205"/>
    <mergeCell ref="AN204:AO205"/>
    <mergeCell ref="BM204:BM205"/>
    <mergeCell ref="BN204:BO205"/>
    <mergeCell ref="BP104:BP105"/>
    <mergeCell ref="P204:P205"/>
    <mergeCell ref="Q204:Q205"/>
    <mergeCell ref="R204:R205"/>
    <mergeCell ref="S204:S205"/>
    <mergeCell ref="T204:T205"/>
    <mergeCell ref="U204:U205"/>
    <mergeCell ref="V204:V205"/>
    <mergeCell ref="M104:M105"/>
    <mergeCell ref="AM106:AM153"/>
    <mergeCell ref="N104:O105"/>
    <mergeCell ref="M106:M153"/>
    <mergeCell ref="AR104:AR105"/>
    <mergeCell ref="AS104:AS105"/>
    <mergeCell ref="AT104:AT105"/>
    <mergeCell ref="AM104:AM105"/>
    <mergeCell ref="BS104:BS105"/>
    <mergeCell ref="BT104:BT105"/>
    <mergeCell ref="BU104:BU105"/>
    <mergeCell ref="BV104:BV105"/>
    <mergeCell ref="BP204:BP205"/>
    <mergeCell ref="BQ204:BQ205"/>
    <mergeCell ref="BR204:BR205"/>
    <mergeCell ref="BS204:BS205"/>
    <mergeCell ref="BT204:BT205"/>
    <mergeCell ref="BU204:BU205"/>
    <mergeCell ref="BV204:BV205"/>
    <mergeCell ref="BQ104:BQ105"/>
    <mergeCell ref="BR104:BR105"/>
    <mergeCell ref="BS504:BS505"/>
    <mergeCell ref="BT504:BT505"/>
    <mergeCell ref="BU504:BU505"/>
    <mergeCell ref="BV504:BV505"/>
    <mergeCell ref="BP304:BP305"/>
    <mergeCell ref="BQ304:BQ305"/>
    <mergeCell ref="BR304:BR305"/>
    <mergeCell ref="BS304:BS305"/>
    <mergeCell ref="BT304:BT305"/>
    <mergeCell ref="BU304:BU305"/>
    <mergeCell ref="BV304:BV305"/>
    <mergeCell ref="BP404:BP405"/>
    <mergeCell ref="BQ404:BQ405"/>
    <mergeCell ref="BR404:BR405"/>
    <mergeCell ref="BS404:BS405"/>
    <mergeCell ref="BT404:BT405"/>
    <mergeCell ref="BU404:BU405"/>
    <mergeCell ref="BV404:BV405"/>
    <mergeCell ref="BP504:BP505"/>
    <mergeCell ref="BQ504:BQ505"/>
    <mergeCell ref="BR504:BR505"/>
    <mergeCell ref="BD2:BK2"/>
    <mergeCell ref="BP2:BR2"/>
    <mergeCell ref="BS2:BV2"/>
    <mergeCell ref="BB4:BC5"/>
    <mergeCell ref="BD4:BE4"/>
    <mergeCell ref="BF4:BG4"/>
    <mergeCell ref="BH4:BI4"/>
    <mergeCell ref="BJ4:BK4"/>
    <mergeCell ref="BP4:BP5"/>
    <mergeCell ref="BQ4:BQ5"/>
    <mergeCell ref="BR4:BR5"/>
    <mergeCell ref="BS4:BS5"/>
    <mergeCell ref="BT4:BT5"/>
    <mergeCell ref="BU4:BU5"/>
    <mergeCell ref="BV4:BV5"/>
    <mergeCell ref="BM4:BM5"/>
    <mergeCell ref="BN4:BO5"/>
    <mergeCell ref="BM6:BM49"/>
    <mergeCell ref="BM106:BM153"/>
    <mergeCell ref="P504:P505"/>
    <mergeCell ref="Q504:Q505"/>
    <mergeCell ref="R504:R505"/>
    <mergeCell ref="S504:S505"/>
    <mergeCell ref="T504:T505"/>
    <mergeCell ref="U504:U505"/>
    <mergeCell ref="V504:V505"/>
    <mergeCell ref="P304:P305"/>
    <mergeCell ref="Q304:Q305"/>
    <mergeCell ref="R304:R305"/>
    <mergeCell ref="S304:S305"/>
    <mergeCell ref="T304:T305"/>
    <mergeCell ref="U304:U305"/>
    <mergeCell ref="V304:V305"/>
    <mergeCell ref="P404:P405"/>
    <mergeCell ref="Q404:Q405"/>
    <mergeCell ref="R404:R405"/>
    <mergeCell ref="S404:S405"/>
    <mergeCell ref="T404:T405"/>
    <mergeCell ref="U404:U405"/>
    <mergeCell ref="V404:V405"/>
    <mergeCell ref="V104:V105"/>
    <mergeCell ref="B4:C5"/>
    <mergeCell ref="P104:P105"/>
    <mergeCell ref="Q104:Q105"/>
    <mergeCell ref="R104:R105"/>
    <mergeCell ref="S104:S105"/>
    <mergeCell ref="T104:T105"/>
    <mergeCell ref="U104:U105"/>
    <mergeCell ref="M4:M5"/>
    <mergeCell ref="N4:O5"/>
    <mergeCell ref="M6:M49"/>
    <mergeCell ref="AN104:AO105"/>
    <mergeCell ref="AM6:AM49"/>
    <mergeCell ref="AP104:AP105"/>
    <mergeCell ref="D2:K2"/>
    <mergeCell ref="S4:S5"/>
    <mergeCell ref="T4:T5"/>
    <mergeCell ref="P2:R2"/>
    <mergeCell ref="S2:V2"/>
    <mergeCell ref="P4:P5"/>
    <mergeCell ref="Q4:Q5"/>
    <mergeCell ref="R4:R5"/>
    <mergeCell ref="D4:E4"/>
    <mergeCell ref="F4:G4"/>
    <mergeCell ref="H4:I4"/>
    <mergeCell ref="J4:K4"/>
    <mergeCell ref="U4:U5"/>
    <mergeCell ref="V4:V5"/>
    <mergeCell ref="AS2:AV2"/>
    <mergeCell ref="AB4:AC5"/>
    <mergeCell ref="AD4:AE4"/>
    <mergeCell ref="AF4:AG4"/>
    <mergeCell ref="AH4:AI4"/>
    <mergeCell ref="AJ4:AK4"/>
    <mergeCell ref="AD2:AK2"/>
    <mergeCell ref="AP2:AR2"/>
    <mergeCell ref="AP4:AP5"/>
    <mergeCell ref="AM4:AM5"/>
    <mergeCell ref="AN4:AO5"/>
    <mergeCell ref="AQ4:AQ5"/>
    <mergeCell ref="AR4:AR5"/>
    <mergeCell ref="AS4:AS5"/>
    <mergeCell ref="AT4:AT5"/>
    <mergeCell ref="AU4:AU5"/>
    <mergeCell ref="AV4:AV5"/>
    <mergeCell ref="AP204:AP205"/>
    <mergeCell ref="AP304:AP305"/>
    <mergeCell ref="AP404:AP405"/>
    <mergeCell ref="AU504:AU505"/>
    <mergeCell ref="AV504:AV505"/>
    <mergeCell ref="AQ504:AQ505"/>
    <mergeCell ref="AR504:AR505"/>
    <mergeCell ref="AS504:AS505"/>
    <mergeCell ref="AT504:AT505"/>
    <mergeCell ref="AT204:AT205"/>
    <mergeCell ref="AU204:AU205"/>
    <mergeCell ref="AV204:AV205"/>
    <mergeCell ref="AU104:AU105"/>
    <mergeCell ref="AV104:AV105"/>
    <mergeCell ref="AU304:AU305"/>
    <mergeCell ref="AV304:AV305"/>
    <mergeCell ref="AQ404:AQ405"/>
    <mergeCell ref="AR404:AR405"/>
    <mergeCell ref="AS404:AS405"/>
    <mergeCell ref="AQ204:AQ205"/>
    <mergeCell ref="AR204:AR205"/>
    <mergeCell ref="AS204:AS205"/>
    <mergeCell ref="AQ104:AQ105"/>
  </mergeCells>
  <hyperlinks>
    <hyperlink ref="S2" r:id="rId1"/>
    <hyperlink ref="AS2" r:id="rId2"/>
    <hyperlink ref="BS2"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B1:AP132"/>
  <sheetViews>
    <sheetView zoomScaleNormal="100" workbookViewId="0">
      <selection activeCell="A8" sqref="A8"/>
    </sheetView>
  </sheetViews>
  <sheetFormatPr baseColWidth="10" defaultColWidth="11.44140625" defaultRowHeight="14.4"/>
  <cols>
    <col min="1" max="1" width="2.33203125" customWidth="1"/>
    <col min="2" max="2" width="4.6640625" customWidth="1"/>
    <col min="3" max="3" width="1.33203125" customWidth="1"/>
    <col min="4" max="4" width="32.6640625" customWidth="1"/>
    <col min="5" max="5" width="1.5546875" customWidth="1"/>
    <col min="6" max="6" width="32.6640625" customWidth="1"/>
    <col min="7" max="7" width="1.33203125" customWidth="1"/>
    <col min="8" max="8" width="32.6640625" customWidth="1"/>
    <col min="9" max="9" width="1.5546875" customWidth="1"/>
    <col min="10" max="10" width="4.109375" customWidth="1"/>
    <col min="11" max="11" width="1.88671875" customWidth="1"/>
    <col min="12" max="12" width="32.6640625" customWidth="1"/>
    <col min="13" max="13" width="1.33203125" customWidth="1"/>
    <col min="14" max="14" width="35.5546875" customWidth="1"/>
    <col min="15" max="16" width="2.109375" customWidth="1"/>
    <col min="17" max="17" width="29.44140625" bestFit="1" customWidth="1"/>
    <col min="18" max="18" width="3.109375" customWidth="1"/>
    <col min="19" max="19" width="11.44140625" style="325"/>
    <col min="20" max="20" width="11.44140625" style="275"/>
    <col min="21" max="21" width="5" style="275" customWidth="1"/>
    <col min="22" max="22" width="13.88671875" style="53" customWidth="1"/>
    <col min="23" max="23" width="14.44140625" style="274" customWidth="1"/>
    <col min="24" max="24" width="11.44140625" style="326" customWidth="1"/>
    <col min="25" max="25" width="11.44140625" style="274" customWidth="1"/>
    <col min="26" max="26" width="19.33203125" style="274" customWidth="1"/>
    <col min="27" max="27" width="11.44140625" style="274" customWidth="1"/>
    <col min="28" max="38" width="11.44140625" style="274"/>
    <col min="39" max="42" width="11.44140625" style="275"/>
  </cols>
  <sheetData>
    <row r="1" spans="2:37" ht="10.5" customHeight="1" thickBot="1"/>
    <row r="2" spans="2:37" ht="6" customHeight="1">
      <c r="B2" s="276"/>
      <c r="C2" s="277"/>
      <c r="D2" s="277"/>
      <c r="E2" s="277"/>
      <c r="F2" s="277"/>
      <c r="G2" s="277"/>
      <c r="H2" s="277"/>
      <c r="I2" s="277"/>
      <c r="J2" s="277"/>
      <c r="K2" s="277"/>
      <c r="L2" s="277"/>
      <c r="M2" s="277"/>
      <c r="N2" s="277"/>
      <c r="O2" s="277"/>
      <c r="P2" s="277"/>
      <c r="Q2" s="277"/>
      <c r="R2" s="278"/>
      <c r="X2" s="326" t="str">
        <f>+Procedementos!H5</f>
        <v>Resultados</v>
      </c>
      <c r="Y2" s="274">
        <f>+Procedementos!J5</f>
        <v>0</v>
      </c>
    </row>
    <row r="3" spans="2:37" ht="20.25" customHeight="1">
      <c r="B3" s="279"/>
      <c r="C3" s="607" t="str">
        <f>+CONCATENATE("MAPA DE PROCESOS DO CENTRO ",Centro!E4)</f>
        <v>MAPA DE PROCESOS DO CENTRO Curso 23-24</v>
      </c>
      <c r="D3" s="607"/>
      <c r="E3" s="607"/>
      <c r="F3" s="607"/>
      <c r="G3" s="607"/>
      <c r="H3" s="607"/>
      <c r="I3" s="607"/>
      <c r="J3" s="607"/>
      <c r="K3" s="607"/>
      <c r="L3" s="607"/>
      <c r="M3" s="607"/>
      <c r="N3" s="607"/>
      <c r="O3" s="607"/>
      <c r="P3" s="607"/>
      <c r="Q3" s="607"/>
      <c r="R3" s="288"/>
      <c r="V3" s="327"/>
      <c r="X3" s="326" t="str">
        <f>+Procedementos!$H$6</f>
        <v>Curso 23-24</v>
      </c>
    </row>
    <row r="4" spans="2:37" ht="15" thickBot="1">
      <c r="B4" s="279"/>
      <c r="R4" s="288"/>
    </row>
    <row r="5" spans="2:37" ht="5.25" customHeight="1">
      <c r="B5" s="279"/>
      <c r="C5" s="276"/>
      <c r="D5" s="277"/>
      <c r="E5" s="277"/>
      <c r="F5" s="277"/>
      <c r="G5" s="277"/>
      <c r="H5" s="277"/>
      <c r="I5" s="278"/>
      <c r="K5" s="276"/>
      <c r="L5" s="277"/>
      <c r="M5" s="277"/>
      <c r="N5" s="277"/>
      <c r="O5" s="278"/>
      <c r="Q5" s="614" t="s">
        <v>313</v>
      </c>
      <c r="R5" s="288"/>
      <c r="AJ5" s="274" t="s">
        <v>313</v>
      </c>
      <c r="AK5" s="328">
        <f>+Procedementos!$H$7</f>
        <v>0.29463937621832353</v>
      </c>
    </row>
    <row r="6" spans="2:37" ht="32.25" customHeight="1">
      <c r="B6" s="279"/>
      <c r="C6" s="329"/>
      <c r="D6" s="609" t="s">
        <v>314</v>
      </c>
      <c r="E6" s="609"/>
      <c r="F6" s="609"/>
      <c r="G6" s="609"/>
      <c r="H6" s="609"/>
      <c r="I6" s="330"/>
      <c r="J6" s="2"/>
      <c r="K6" s="331"/>
      <c r="L6" s="603" t="s">
        <v>315</v>
      </c>
      <c r="M6" s="603"/>
      <c r="N6" s="603"/>
      <c r="O6" s="288"/>
      <c r="Q6" s="615"/>
      <c r="R6" s="288"/>
      <c r="W6" s="274" t="s">
        <v>314</v>
      </c>
      <c r="X6" s="326">
        <f>+Procedementos!$H$8</f>
        <v>0.30405701754385961</v>
      </c>
      <c r="Y6" s="274" t="e">
        <f>+Procedementos!#REF!</f>
        <v>#REF!</v>
      </c>
      <c r="AE6" s="274" t="s">
        <v>315</v>
      </c>
      <c r="AF6" s="328">
        <f>+Procedementos!$H$16</f>
        <v>0</v>
      </c>
    </row>
    <row r="7" spans="2:37" ht="15" customHeight="1">
      <c r="B7" s="279"/>
      <c r="C7" s="279"/>
      <c r="I7" s="288"/>
      <c r="K7" s="279"/>
      <c r="O7" s="288"/>
      <c r="Q7" s="615"/>
      <c r="R7" s="288"/>
    </row>
    <row r="8" spans="2:37" ht="28.8">
      <c r="B8" s="279"/>
      <c r="C8" s="279"/>
      <c r="D8" s="332" t="s">
        <v>34</v>
      </c>
      <c r="F8" s="332" t="s">
        <v>197</v>
      </c>
      <c r="G8" s="333"/>
      <c r="H8" s="332" t="s">
        <v>316</v>
      </c>
      <c r="I8" s="334"/>
      <c r="J8" s="333"/>
      <c r="K8" s="335"/>
      <c r="L8" s="332" t="s">
        <v>27</v>
      </c>
      <c r="M8" s="333"/>
      <c r="N8" s="332" t="s">
        <v>317</v>
      </c>
      <c r="O8" s="288"/>
      <c r="Q8" s="615"/>
      <c r="R8" s="288"/>
      <c r="W8" s="274" t="s">
        <v>34</v>
      </c>
      <c r="X8" s="326">
        <f>+Procedementos!$H$9</f>
        <v>0.21228070175438593</v>
      </c>
      <c r="Y8" s="274" t="s">
        <v>197</v>
      </c>
      <c r="Z8" s="328">
        <f>+Procedementos!$H$11</f>
        <v>0</v>
      </c>
      <c r="AA8" s="274" t="s">
        <v>316</v>
      </c>
      <c r="AB8" s="328">
        <f>+Procedementos!$H$11</f>
        <v>0</v>
      </c>
      <c r="AE8" s="274" t="s">
        <v>27</v>
      </c>
      <c r="AF8" s="328">
        <f>+Procedementos!$H$17</f>
        <v>0.39583333333333331</v>
      </c>
      <c r="AG8" s="274" t="s">
        <v>317</v>
      </c>
      <c r="AH8" s="328">
        <f>+Procedementos!$H$19</f>
        <v>0</v>
      </c>
    </row>
    <row r="9" spans="2:37" ht="8.25" customHeight="1" thickBot="1">
      <c r="B9" s="279"/>
      <c r="C9" s="289"/>
      <c r="D9" s="290"/>
      <c r="E9" s="291"/>
      <c r="F9" s="291"/>
      <c r="G9" s="291"/>
      <c r="H9" s="291"/>
      <c r="I9" s="336"/>
      <c r="J9" s="337"/>
      <c r="K9" s="289"/>
      <c r="L9" s="290"/>
      <c r="M9" s="290"/>
      <c r="N9" s="290"/>
      <c r="O9" s="292"/>
      <c r="Q9" s="616"/>
      <c r="R9" s="288"/>
      <c r="T9" s="338"/>
    </row>
    <row r="10" spans="2:37" ht="6.75" customHeight="1" thickBot="1">
      <c r="B10" s="279"/>
      <c r="D10" s="180"/>
      <c r="E10" s="337"/>
      <c r="F10" s="337"/>
      <c r="G10" s="337"/>
      <c r="H10" s="337"/>
      <c r="I10" s="337"/>
      <c r="J10" s="337"/>
      <c r="R10" s="288"/>
    </row>
    <row r="11" spans="2:37" ht="5.25" customHeight="1">
      <c r="B11" s="279"/>
      <c r="C11" s="276"/>
      <c r="D11" s="339"/>
      <c r="E11" s="339"/>
      <c r="F11" s="339"/>
      <c r="G11" s="339"/>
      <c r="H11" s="339"/>
      <c r="I11" s="340"/>
      <c r="J11" s="337"/>
      <c r="K11" s="276"/>
      <c r="L11" s="277"/>
      <c r="M11" s="277"/>
      <c r="N11" s="277"/>
      <c r="O11" s="278"/>
      <c r="Q11" s="614" t="s">
        <v>318</v>
      </c>
      <c r="R11" s="288"/>
      <c r="AJ11" s="274" t="s">
        <v>318</v>
      </c>
      <c r="AK11" s="328">
        <f>+Procedementos!$H$21</f>
        <v>0.79166666666666663</v>
      </c>
    </row>
    <row r="12" spans="2:37" ht="18.75" customHeight="1">
      <c r="B12" s="279"/>
      <c r="C12" s="329"/>
      <c r="D12" s="611" t="s">
        <v>319</v>
      </c>
      <c r="E12" s="611"/>
      <c r="F12" s="611"/>
      <c r="G12" s="611"/>
      <c r="H12" s="611"/>
      <c r="I12" s="341"/>
      <c r="J12" s="337"/>
      <c r="K12" s="279"/>
      <c r="L12" s="611" t="s">
        <v>320</v>
      </c>
      <c r="M12" s="611"/>
      <c r="N12" s="611"/>
      <c r="O12" s="288"/>
      <c r="Q12" s="615"/>
      <c r="R12" s="288"/>
      <c r="T12" s="338"/>
      <c r="W12" s="274" t="s">
        <v>319</v>
      </c>
      <c r="X12" s="326">
        <f>+AVERAGE(Procedementos!$H$22,Procedementos!$H$29,Procedementos!$H$42)</f>
        <v>8.159722222222221E-2</v>
      </c>
      <c r="AE12" s="274" t="s">
        <v>320</v>
      </c>
      <c r="AF12" s="328">
        <f>+Procedementos!$H$45</f>
        <v>0</v>
      </c>
    </row>
    <row r="13" spans="2:37" ht="15" customHeight="1">
      <c r="B13" s="279"/>
      <c r="C13" s="279"/>
      <c r="D13" s="337"/>
      <c r="E13" s="337"/>
      <c r="F13" s="337"/>
      <c r="G13" s="337"/>
      <c r="H13" s="337"/>
      <c r="I13" s="341"/>
      <c r="J13" s="337"/>
      <c r="K13" s="279"/>
      <c r="O13" s="288"/>
      <c r="Q13" s="615"/>
      <c r="R13" s="288"/>
      <c r="T13" s="338"/>
    </row>
    <row r="14" spans="2:37" ht="43.2">
      <c r="B14" s="279"/>
      <c r="C14" s="329"/>
      <c r="D14" s="332" t="s">
        <v>28</v>
      </c>
      <c r="F14" s="332" t="s">
        <v>11</v>
      </c>
      <c r="G14" s="337"/>
      <c r="H14" s="332" t="s">
        <v>24</v>
      </c>
      <c r="I14" s="342"/>
      <c r="J14" s="337"/>
      <c r="K14" s="279"/>
      <c r="L14" s="332" t="s">
        <v>321</v>
      </c>
      <c r="O14" s="288"/>
      <c r="Q14" s="615"/>
      <c r="R14" s="288"/>
      <c r="W14" s="274" t="s">
        <v>28</v>
      </c>
      <c r="X14" s="326">
        <f>+Procedementos!$H$23</f>
        <v>0</v>
      </c>
      <c r="Y14" s="274" t="s">
        <v>11</v>
      </c>
      <c r="Z14" s="328">
        <f>+Procedementos!$H$30</f>
        <v>0.20833333333333331</v>
      </c>
      <c r="AA14" s="274" t="s">
        <v>24</v>
      </c>
      <c r="AB14" s="328">
        <f>+Procedementos!$H$37</f>
        <v>8.3333333333333329E-2</v>
      </c>
      <c r="AE14" s="274" t="s">
        <v>321</v>
      </c>
      <c r="AF14" s="328">
        <f>+Procedementos!$H$46</f>
        <v>0.44444444444444442</v>
      </c>
    </row>
    <row r="15" spans="2:37" ht="7.5" customHeight="1" thickBot="1">
      <c r="B15" s="279"/>
      <c r="C15" s="279"/>
      <c r="D15" s="180"/>
      <c r="E15" s="180"/>
      <c r="F15" s="180"/>
      <c r="G15" s="337"/>
      <c r="H15" s="180"/>
      <c r="I15" s="341"/>
      <c r="J15" s="337"/>
      <c r="K15" s="289"/>
      <c r="L15" s="290"/>
      <c r="M15" s="290"/>
      <c r="N15" s="290"/>
      <c r="O15" s="292"/>
      <c r="Q15" s="615"/>
      <c r="R15" s="288"/>
    </row>
    <row r="16" spans="2:37" ht="28.8">
      <c r="B16" s="279"/>
      <c r="C16" s="279"/>
      <c r="D16" s="332" t="s">
        <v>29</v>
      </c>
      <c r="F16" s="332" t="s">
        <v>31</v>
      </c>
      <c r="H16" s="332" t="s">
        <v>4</v>
      </c>
      <c r="I16" s="341"/>
      <c r="J16" s="337"/>
      <c r="Q16" s="615"/>
      <c r="R16" s="288"/>
      <c r="T16" s="338"/>
      <c r="W16" s="274" t="s">
        <v>29</v>
      </c>
      <c r="X16" s="326">
        <f>+Procedementos!$H$25</f>
        <v>0</v>
      </c>
      <c r="Y16" s="274" t="s">
        <v>31</v>
      </c>
      <c r="Z16" s="328">
        <f>+Procedementos!$H$32</f>
        <v>0.66666666666666663</v>
      </c>
      <c r="AA16" s="274" t="s">
        <v>4</v>
      </c>
      <c r="AB16" s="328">
        <f>+Procedementos!$H$40</f>
        <v>0</v>
      </c>
    </row>
    <row r="17" spans="2:42" ht="6.75" customHeight="1">
      <c r="B17" s="279"/>
      <c r="C17" s="279"/>
      <c r="D17" s="180"/>
      <c r="E17" s="180"/>
      <c r="F17" s="180"/>
      <c r="G17" s="337"/>
      <c r="H17" s="337"/>
      <c r="I17" s="341"/>
      <c r="J17" s="337"/>
      <c r="Q17" s="615"/>
      <c r="R17" s="288"/>
      <c r="T17" s="338"/>
    </row>
    <row r="18" spans="2:42" ht="28.8">
      <c r="B18" s="279"/>
      <c r="C18" s="279"/>
      <c r="D18" s="332" t="s">
        <v>30</v>
      </c>
      <c r="E18" s="180"/>
      <c r="F18" s="332" t="s">
        <v>23</v>
      </c>
      <c r="G18" s="337"/>
      <c r="H18" s="332" t="s">
        <v>162</v>
      </c>
      <c r="I18" s="341"/>
      <c r="J18" s="337"/>
      <c r="Q18" s="615"/>
      <c r="R18" s="288"/>
      <c r="W18" s="274" t="s">
        <v>30</v>
      </c>
      <c r="X18" s="326">
        <f>+Procedementos!$H$27</f>
        <v>0</v>
      </c>
      <c r="Y18" s="274" t="s">
        <v>23</v>
      </c>
      <c r="Z18" s="328">
        <f>+Procedementos!$H$34</f>
        <v>0</v>
      </c>
      <c r="AA18" s="274" t="s">
        <v>162</v>
      </c>
      <c r="AB18" s="328">
        <f>+Procedementos!$H$43</f>
        <v>0</v>
      </c>
    </row>
    <row r="19" spans="2:42" ht="6.75" customHeight="1" thickBot="1">
      <c r="B19" s="279"/>
      <c r="C19" s="289"/>
      <c r="D19" s="343"/>
      <c r="E19" s="343"/>
      <c r="F19" s="343"/>
      <c r="G19" s="291"/>
      <c r="H19" s="291"/>
      <c r="I19" s="336"/>
      <c r="J19" s="337"/>
      <c r="Q19" s="616"/>
      <c r="R19" s="288"/>
    </row>
    <row r="20" spans="2:42" ht="15" thickBot="1">
      <c r="B20" s="279"/>
      <c r="E20" s="180"/>
      <c r="G20" s="337"/>
      <c r="H20" s="337"/>
      <c r="I20" s="337"/>
      <c r="J20" s="337"/>
      <c r="R20" s="288"/>
    </row>
    <row r="21" spans="2:42" ht="6.75" customHeight="1">
      <c r="B21" s="279"/>
      <c r="C21" s="276"/>
      <c r="D21" s="344"/>
      <c r="E21" s="345"/>
      <c r="G21" s="346"/>
      <c r="H21" s="339"/>
      <c r="I21" s="340"/>
      <c r="J21" s="337"/>
      <c r="K21" s="276"/>
      <c r="L21" s="277"/>
      <c r="M21" s="278"/>
      <c r="Q21" s="604" t="s">
        <v>322</v>
      </c>
      <c r="R21" s="288"/>
      <c r="AJ21" s="274" t="s">
        <v>322</v>
      </c>
      <c r="AK21" s="328">
        <f>+Procedementos!$H$49</f>
        <v>0.72222222222222221</v>
      </c>
    </row>
    <row r="22" spans="2:42" s="2" customFormat="1" ht="37.200000000000003">
      <c r="B22" s="331"/>
      <c r="C22" s="331"/>
      <c r="D22" s="347" t="s">
        <v>323</v>
      </c>
      <c r="E22" s="342"/>
      <c r="G22" s="348"/>
      <c r="H22" s="347" t="s">
        <v>324</v>
      </c>
      <c r="I22" s="349"/>
      <c r="K22" s="350"/>
      <c r="L22" s="351" t="s">
        <v>325</v>
      </c>
      <c r="M22" s="330"/>
      <c r="Q22" s="605"/>
      <c r="R22" s="330"/>
      <c r="S22" s="352"/>
      <c r="T22" s="275"/>
      <c r="U22" s="275"/>
      <c r="V22" s="53"/>
      <c r="W22" s="274" t="s">
        <v>323</v>
      </c>
      <c r="X22" s="326">
        <f>+Procedementos!$H$50</f>
        <v>0.41666666666666669</v>
      </c>
      <c r="Y22" s="274"/>
      <c r="Z22" s="274"/>
      <c r="AA22" s="274" t="s">
        <v>324</v>
      </c>
      <c r="AB22" s="328">
        <f>+Procedementos!$H$58</f>
        <v>0</v>
      </c>
      <c r="AC22" s="274"/>
      <c r="AD22" s="274"/>
      <c r="AE22" s="274" t="s">
        <v>325</v>
      </c>
      <c r="AF22" s="328">
        <f>+Procedementos!$H$62</f>
        <v>0</v>
      </c>
      <c r="AG22" s="274"/>
      <c r="AH22" s="274"/>
      <c r="AI22" s="274"/>
      <c r="AJ22" s="274"/>
      <c r="AK22" s="274"/>
      <c r="AL22" s="274"/>
      <c r="AM22" s="53"/>
      <c r="AN22" s="53"/>
      <c r="AO22" s="53"/>
      <c r="AP22" s="53"/>
    </row>
    <row r="23" spans="2:42" ht="6.75" customHeight="1">
      <c r="B23" s="279"/>
      <c r="C23" s="279"/>
      <c r="E23" s="288"/>
      <c r="F23" s="180"/>
      <c r="G23" s="348"/>
      <c r="H23" s="337"/>
      <c r="I23" s="341"/>
      <c r="K23" s="279"/>
      <c r="M23" s="288"/>
      <c r="Q23" s="605"/>
      <c r="R23" s="288"/>
    </row>
    <row r="24" spans="2:42" ht="28.8">
      <c r="B24" s="279"/>
      <c r="C24" s="279"/>
      <c r="D24" s="332" t="s">
        <v>9</v>
      </c>
      <c r="E24" s="288"/>
      <c r="G24" s="348"/>
      <c r="H24" s="332" t="s">
        <v>140</v>
      </c>
      <c r="I24" s="341"/>
      <c r="K24" s="279"/>
      <c r="L24" s="332" t="s">
        <v>22</v>
      </c>
      <c r="M24" s="288"/>
      <c r="Q24" s="605"/>
      <c r="R24" s="288"/>
      <c r="W24" s="274" t="s">
        <v>9</v>
      </c>
      <c r="X24" s="326">
        <f>+Procedementos!$H$51</f>
        <v>0</v>
      </c>
      <c r="AA24" s="274" t="s">
        <v>140</v>
      </c>
      <c r="AB24" s="328">
        <f>+Procedementos!$H$59</f>
        <v>0.5</v>
      </c>
      <c r="AE24" s="274" t="s">
        <v>22</v>
      </c>
      <c r="AF24" s="328">
        <f>+Procedementos!$H$63</f>
        <v>0.75</v>
      </c>
    </row>
    <row r="25" spans="2:42" ht="5.25" customHeight="1">
      <c r="B25" s="279"/>
      <c r="C25" s="279"/>
      <c r="E25" s="342"/>
      <c r="F25" s="180"/>
      <c r="G25" s="348"/>
      <c r="I25" s="341"/>
      <c r="J25" s="337"/>
      <c r="K25" s="279"/>
      <c r="M25" s="288"/>
      <c r="Q25" s="605"/>
      <c r="R25" s="288"/>
    </row>
    <row r="26" spans="2:42" ht="21.75" customHeight="1" thickBot="1">
      <c r="B26" s="279"/>
      <c r="C26" s="279"/>
      <c r="D26" s="332" t="s">
        <v>7</v>
      </c>
      <c r="E26" s="342"/>
      <c r="F26" s="180"/>
      <c r="G26" s="353"/>
      <c r="H26" s="291"/>
      <c r="I26" s="336"/>
      <c r="J26" s="337"/>
      <c r="K26" s="279"/>
      <c r="M26" s="288"/>
      <c r="Q26" s="605"/>
      <c r="R26" s="288"/>
      <c r="W26" s="274" t="s">
        <v>7</v>
      </c>
      <c r="X26" s="326">
        <f>+Procedementos!$H$53</f>
        <v>0</v>
      </c>
    </row>
    <row r="27" spans="2:42" ht="6.75" customHeight="1" thickBot="1">
      <c r="B27" s="279"/>
      <c r="C27" s="289"/>
      <c r="D27" s="343"/>
      <c r="E27" s="354"/>
      <c r="F27" s="180"/>
      <c r="G27" s="337"/>
      <c r="H27" s="337"/>
      <c r="I27" s="337"/>
      <c r="J27" s="337"/>
      <c r="K27" s="289"/>
      <c r="L27" s="290"/>
      <c r="M27" s="292"/>
      <c r="Q27" s="606"/>
      <c r="R27" s="288"/>
    </row>
    <row r="28" spans="2:42" ht="15" thickBot="1">
      <c r="B28" s="289"/>
      <c r="C28" s="290"/>
      <c r="D28" s="291"/>
      <c r="E28" s="291"/>
      <c r="F28" s="291"/>
      <c r="G28" s="291"/>
      <c r="H28" s="291"/>
      <c r="I28" s="291"/>
      <c r="J28" s="291"/>
      <c r="K28" s="290"/>
      <c r="L28" s="290"/>
      <c r="M28" s="290"/>
      <c r="N28" s="290"/>
      <c r="O28" s="290"/>
      <c r="P28" s="290"/>
      <c r="Q28" s="290"/>
      <c r="R28" s="292"/>
      <c r="V28" s="274"/>
    </row>
    <row r="29" spans="2:42" ht="7.5" customHeight="1" thickBot="1">
      <c r="D29" s="337"/>
      <c r="E29" s="337"/>
      <c r="F29" s="337"/>
      <c r="G29" s="337"/>
      <c r="H29" s="337"/>
      <c r="I29" s="337"/>
      <c r="J29" s="337"/>
      <c r="V29" s="274"/>
    </row>
    <row r="30" spans="2:42" ht="6" customHeight="1" thickBot="1">
      <c r="B30" s="276"/>
      <c r="C30" s="277"/>
      <c r="D30" s="277"/>
      <c r="E30" s="277"/>
      <c r="F30" s="277"/>
      <c r="G30" s="277"/>
      <c r="H30" s="277"/>
      <c r="I30" s="277"/>
      <c r="J30" s="277"/>
      <c r="K30" s="277"/>
      <c r="L30" s="277"/>
      <c r="M30" s="277"/>
      <c r="N30" s="277"/>
      <c r="O30" s="277"/>
      <c r="P30" s="277"/>
      <c r="Q30" s="277"/>
      <c r="R30" s="278"/>
      <c r="V30" s="274"/>
    </row>
    <row r="31" spans="2:42" ht="36" customHeight="1" thickBot="1">
      <c r="B31" s="279"/>
      <c r="D31" s="280" t="s">
        <v>370</v>
      </c>
      <c r="E31" s="281"/>
      <c r="F31" s="282" t="s">
        <v>371</v>
      </c>
      <c r="G31" s="281"/>
      <c r="H31" s="283" t="s">
        <v>372</v>
      </c>
      <c r="I31" s="281"/>
      <c r="J31" s="281"/>
      <c r="K31" s="284"/>
      <c r="L31" s="285" t="s">
        <v>373</v>
      </c>
      <c r="M31" s="284"/>
      <c r="N31" s="286" t="s">
        <v>374</v>
      </c>
      <c r="Q31" s="287" t="s">
        <v>375</v>
      </c>
      <c r="R31" s="288"/>
      <c r="V31" s="274"/>
    </row>
    <row r="32" spans="2:42" ht="6.75" customHeight="1" thickBot="1">
      <c r="B32" s="289"/>
      <c r="C32" s="290"/>
      <c r="D32" s="291"/>
      <c r="E32" s="291"/>
      <c r="F32" s="291"/>
      <c r="G32" s="291"/>
      <c r="H32" s="291"/>
      <c r="I32" s="291"/>
      <c r="J32" s="291"/>
      <c r="K32" s="290"/>
      <c r="L32" s="290"/>
      <c r="M32" s="290"/>
      <c r="N32" s="290"/>
      <c r="O32" s="290"/>
      <c r="P32" s="290"/>
      <c r="Q32" s="290"/>
      <c r="R32" s="292"/>
      <c r="V32" s="274"/>
    </row>
    <row r="33" spans="4:22">
      <c r="D33" s="337"/>
      <c r="E33" s="337"/>
      <c r="F33" s="337"/>
      <c r="G33" s="337"/>
      <c r="H33" s="337"/>
      <c r="I33" s="337"/>
      <c r="J33" s="337"/>
      <c r="V33" s="274"/>
    </row>
    <row r="34" spans="4:22">
      <c r="D34" s="337"/>
      <c r="E34" s="337"/>
      <c r="F34" s="337"/>
      <c r="G34" s="337"/>
      <c r="H34" s="337"/>
      <c r="I34" s="337"/>
      <c r="J34" s="337"/>
      <c r="V34" s="274"/>
    </row>
    <row r="35" spans="4:22">
      <c r="D35" s="337"/>
      <c r="E35" s="337"/>
      <c r="F35" s="337"/>
      <c r="G35" s="337"/>
      <c r="H35" s="337"/>
      <c r="I35" s="337"/>
      <c r="J35" s="337"/>
      <c r="V35" s="274"/>
    </row>
    <row r="36" spans="4:22">
      <c r="D36" s="337"/>
      <c r="E36" s="337"/>
      <c r="F36" s="337"/>
      <c r="G36" s="337"/>
      <c r="H36" s="337"/>
      <c r="I36" s="337"/>
      <c r="J36" s="337"/>
      <c r="V36" s="274"/>
    </row>
    <row r="37" spans="4:22">
      <c r="D37" s="337"/>
      <c r="E37" s="337"/>
      <c r="F37" s="337"/>
      <c r="G37" s="337"/>
      <c r="H37" s="337"/>
      <c r="I37" s="337"/>
      <c r="J37" s="337"/>
      <c r="V37" s="274"/>
    </row>
    <row r="38" spans="4:22">
      <c r="D38" s="337"/>
      <c r="E38" s="337"/>
      <c r="F38" s="337"/>
      <c r="G38" s="337"/>
      <c r="H38" s="337"/>
      <c r="I38" s="337"/>
      <c r="J38" s="337"/>
      <c r="V38" s="274"/>
    </row>
    <row r="39" spans="4:22">
      <c r="D39" s="337"/>
      <c r="E39" s="337"/>
      <c r="F39" s="337"/>
      <c r="G39" s="337"/>
      <c r="H39" s="337"/>
      <c r="I39" s="337"/>
      <c r="J39" s="337"/>
      <c r="V39" s="274"/>
    </row>
    <row r="40" spans="4:22">
      <c r="D40" s="337"/>
      <c r="E40" s="337"/>
      <c r="F40" s="337"/>
      <c r="G40" s="337"/>
      <c r="H40" s="337"/>
      <c r="I40" s="337"/>
      <c r="J40" s="337"/>
      <c r="V40" s="274"/>
    </row>
    <row r="41" spans="4:22">
      <c r="D41" s="337"/>
      <c r="E41" s="337"/>
      <c r="F41" s="337"/>
      <c r="G41" s="337"/>
      <c r="H41" s="337"/>
      <c r="I41" s="337"/>
      <c r="J41" s="337"/>
      <c r="V41" s="274"/>
    </row>
    <row r="42" spans="4:22">
      <c r="D42" s="337"/>
      <c r="E42" s="337"/>
      <c r="F42" s="337"/>
      <c r="G42" s="337"/>
      <c r="H42" s="337"/>
      <c r="I42" s="337"/>
      <c r="J42" s="337"/>
      <c r="V42" s="274"/>
    </row>
    <row r="43" spans="4:22">
      <c r="D43" s="337"/>
      <c r="E43" s="337"/>
      <c r="F43" s="337"/>
      <c r="G43" s="337"/>
      <c r="H43" s="337"/>
      <c r="I43" s="337"/>
      <c r="J43" s="337"/>
      <c r="V43" s="274"/>
    </row>
    <row r="44" spans="4:22">
      <c r="D44" s="337"/>
      <c r="E44" s="337"/>
      <c r="F44" s="337"/>
      <c r="G44" s="337"/>
      <c r="H44" s="337"/>
      <c r="I44" s="337"/>
      <c r="J44" s="337"/>
      <c r="V44" s="274"/>
    </row>
    <row r="45" spans="4:22">
      <c r="D45" s="337"/>
      <c r="E45" s="337"/>
      <c r="F45" s="337"/>
      <c r="G45" s="337"/>
      <c r="H45" s="337"/>
      <c r="I45" s="337"/>
      <c r="J45" s="337"/>
      <c r="V45" s="274"/>
    </row>
    <row r="46" spans="4:22">
      <c r="D46" s="337"/>
      <c r="E46" s="337"/>
      <c r="F46" s="337"/>
      <c r="G46" s="337"/>
      <c r="H46" s="337"/>
      <c r="I46" s="337"/>
      <c r="J46" s="337"/>
      <c r="V46" s="274"/>
    </row>
    <row r="47" spans="4:22">
      <c r="D47" s="337"/>
      <c r="E47" s="337"/>
      <c r="F47" s="337"/>
      <c r="G47" s="337"/>
      <c r="H47" s="337"/>
      <c r="I47" s="337"/>
      <c r="J47" s="337"/>
      <c r="V47" s="274"/>
    </row>
    <row r="48" spans="4:22">
      <c r="D48" s="337"/>
      <c r="E48" s="337"/>
      <c r="F48" s="337"/>
      <c r="G48" s="337"/>
      <c r="H48" s="337"/>
      <c r="I48" s="337"/>
      <c r="J48" s="337"/>
      <c r="V48" s="274"/>
    </row>
    <row r="49" spans="2:37" ht="15" thickBot="1">
      <c r="D49" s="337"/>
      <c r="E49" s="337"/>
      <c r="F49" s="337"/>
      <c r="G49" s="337"/>
      <c r="H49" s="337"/>
      <c r="I49" s="337"/>
      <c r="J49" s="337"/>
      <c r="V49" s="274"/>
    </row>
    <row r="50" spans="2:37" ht="5.25" customHeight="1">
      <c r="B50" s="276"/>
      <c r="C50" s="277"/>
      <c r="D50" s="277"/>
      <c r="E50" s="277"/>
      <c r="F50" s="277"/>
      <c r="G50" s="277"/>
      <c r="H50" s="277"/>
      <c r="I50" s="277"/>
      <c r="J50" s="277"/>
      <c r="K50" s="277"/>
      <c r="L50" s="277"/>
      <c r="M50" s="277"/>
      <c r="N50" s="277"/>
      <c r="O50" s="277"/>
      <c r="P50" s="277"/>
      <c r="Q50" s="277"/>
      <c r="R50" s="278"/>
      <c r="V50" s="274"/>
      <c r="X50" s="326">
        <f>+Procedementos!J34</f>
        <v>0</v>
      </c>
      <c r="Y50" s="328">
        <f>+Procedementos!J34</f>
        <v>0</v>
      </c>
    </row>
    <row r="51" spans="2:37" ht="22.8">
      <c r="B51" s="279"/>
      <c r="C51" s="607" t="str">
        <f>+CONCATENATE("MAPA DE PROCESOS DO CENTRO DO ",Centro!I4)</f>
        <v>MAPA DE PROCESOS DO CENTRO DO Curso 24-25</v>
      </c>
      <c r="D51" s="607"/>
      <c r="E51" s="607"/>
      <c r="F51" s="607"/>
      <c r="G51" s="607"/>
      <c r="H51" s="607"/>
      <c r="I51" s="607"/>
      <c r="J51" s="607"/>
      <c r="K51" s="607"/>
      <c r="L51" s="607"/>
      <c r="M51" s="607"/>
      <c r="N51" s="607"/>
      <c r="O51" s="607"/>
      <c r="P51" s="607"/>
      <c r="Q51" s="607"/>
      <c r="R51" s="288"/>
      <c r="V51" s="274"/>
      <c r="W51" s="274" t="s">
        <v>142</v>
      </c>
      <c r="X51" s="326" t="str">
        <f>+Procedementos!$J$6</f>
        <v>Curso 24-25</v>
      </c>
    </row>
    <row r="52" spans="2:37" ht="9" customHeight="1" thickBot="1">
      <c r="B52" s="279"/>
      <c r="R52" s="288"/>
      <c r="V52" s="274"/>
    </row>
    <row r="53" spans="2:37" ht="6" customHeight="1">
      <c r="B53" s="279"/>
      <c r="C53" s="276"/>
      <c r="D53" s="277"/>
      <c r="E53" s="277"/>
      <c r="F53" s="277"/>
      <c r="G53" s="277"/>
      <c r="H53" s="278"/>
      <c r="K53" s="276"/>
      <c r="L53" s="277"/>
      <c r="M53" s="277"/>
      <c r="N53" s="277"/>
      <c r="O53" s="278"/>
      <c r="Q53" s="608" t="s">
        <v>313</v>
      </c>
      <c r="R53" s="288"/>
      <c r="AJ53" s="274" t="s">
        <v>313</v>
      </c>
      <c r="AK53" s="328">
        <f>+Procedementos!$J$7</f>
        <v>0</v>
      </c>
    </row>
    <row r="54" spans="2:37" ht="42" customHeight="1">
      <c r="B54" s="279"/>
      <c r="C54" s="329"/>
      <c r="D54" s="609" t="s">
        <v>314</v>
      </c>
      <c r="E54" s="609"/>
      <c r="F54" s="609"/>
      <c r="G54" s="609"/>
      <c r="H54" s="610"/>
      <c r="I54" s="2"/>
      <c r="J54" s="2"/>
      <c r="K54" s="331"/>
      <c r="L54" s="603" t="s">
        <v>315</v>
      </c>
      <c r="M54" s="603"/>
      <c r="N54" s="603"/>
      <c r="O54" s="288"/>
      <c r="Q54" s="608"/>
      <c r="R54" s="288"/>
      <c r="V54" s="355"/>
      <c r="W54" s="274" t="s">
        <v>314</v>
      </c>
      <c r="X54" s="326">
        <f>+Procedementos!$J$7</f>
        <v>0</v>
      </c>
      <c r="AE54" s="274" t="s">
        <v>315</v>
      </c>
      <c r="AF54" s="328">
        <f>+Procedementos!$J$16</f>
        <v>0</v>
      </c>
    </row>
    <row r="55" spans="2:37" ht="7.5" customHeight="1">
      <c r="B55" s="279"/>
      <c r="C55" s="279"/>
      <c r="H55" s="288"/>
      <c r="K55" s="279"/>
      <c r="O55" s="288"/>
      <c r="Q55" s="608"/>
      <c r="R55" s="288"/>
      <c r="V55" s="356"/>
    </row>
    <row r="56" spans="2:37" ht="28.8">
      <c r="B56" s="279"/>
      <c r="C56" s="279"/>
      <c r="D56" s="332" t="s">
        <v>34</v>
      </c>
      <c r="F56" s="332" t="s">
        <v>197</v>
      </c>
      <c r="G56" s="333"/>
      <c r="H56" s="357" t="s">
        <v>316</v>
      </c>
      <c r="I56" s="358"/>
      <c r="J56" s="333"/>
      <c r="K56" s="335"/>
      <c r="L56" s="332" t="s">
        <v>27</v>
      </c>
      <c r="M56" s="333"/>
      <c r="N56" s="332" t="s">
        <v>317</v>
      </c>
      <c r="O56" s="288"/>
      <c r="Q56" s="608"/>
      <c r="R56" s="288"/>
      <c r="W56" s="274" t="s">
        <v>34</v>
      </c>
      <c r="X56" s="326">
        <f>+Procedementos!$J$9</f>
        <v>0</v>
      </c>
      <c r="Y56" s="274" t="s">
        <v>197</v>
      </c>
      <c r="Z56" s="328">
        <f>+Procedementos!$J$11</f>
        <v>0</v>
      </c>
      <c r="AA56" s="274" t="s">
        <v>316</v>
      </c>
      <c r="AB56" s="328">
        <f>+Procedementos!$J$11</f>
        <v>0</v>
      </c>
      <c r="AE56" s="274" t="s">
        <v>27</v>
      </c>
      <c r="AF56" s="328">
        <f>+Procedementos!$J$17</f>
        <v>0</v>
      </c>
      <c r="AG56" s="274" t="s">
        <v>317</v>
      </c>
      <c r="AH56" s="328">
        <f>+Procedementos!$J$19</f>
        <v>0</v>
      </c>
    </row>
    <row r="57" spans="2:37" ht="4.5" customHeight="1" thickBot="1">
      <c r="B57" s="279"/>
      <c r="C57" s="289"/>
      <c r="D57" s="290"/>
      <c r="E57" s="291"/>
      <c r="F57" s="291"/>
      <c r="G57" s="291"/>
      <c r="H57" s="336"/>
      <c r="I57" s="337"/>
      <c r="J57" s="337"/>
      <c r="K57" s="289"/>
      <c r="L57" s="290"/>
      <c r="M57" s="290"/>
      <c r="N57" s="290"/>
      <c r="O57" s="292"/>
      <c r="Q57" s="608"/>
      <c r="R57" s="288"/>
      <c r="V57" s="355"/>
    </row>
    <row r="58" spans="2:37" ht="5.25" customHeight="1" thickBot="1">
      <c r="B58" s="279"/>
      <c r="D58" s="180"/>
      <c r="E58" s="337"/>
      <c r="F58" s="337"/>
      <c r="G58" s="337"/>
      <c r="H58" s="337"/>
      <c r="I58" s="337"/>
      <c r="J58" s="337"/>
      <c r="R58" s="288"/>
      <c r="V58" s="355"/>
    </row>
    <row r="59" spans="2:37" ht="5.25" customHeight="1">
      <c r="B59" s="279"/>
      <c r="C59" s="276"/>
      <c r="D59" s="339"/>
      <c r="E59" s="339"/>
      <c r="F59" s="339"/>
      <c r="G59" s="339"/>
      <c r="H59" s="340"/>
      <c r="I59" s="337"/>
      <c r="J59" s="337"/>
      <c r="K59" s="276"/>
      <c r="L59" s="277"/>
      <c r="M59" s="277"/>
      <c r="N59" s="278"/>
      <c r="Q59" s="608" t="s">
        <v>318</v>
      </c>
      <c r="R59" s="288"/>
      <c r="V59" s="359"/>
      <c r="AJ59" s="274" t="s">
        <v>318</v>
      </c>
      <c r="AK59" s="328">
        <f>+Procedementos!$J$21</f>
        <v>0</v>
      </c>
    </row>
    <row r="60" spans="2:37" ht="23.4">
      <c r="B60" s="279"/>
      <c r="C60" s="329"/>
      <c r="D60" s="611" t="s">
        <v>319</v>
      </c>
      <c r="E60" s="611"/>
      <c r="F60" s="611"/>
      <c r="G60" s="611"/>
      <c r="H60" s="612"/>
      <c r="I60" s="337"/>
      <c r="J60" s="337"/>
      <c r="K60" s="279"/>
      <c r="L60" s="611" t="s">
        <v>320</v>
      </c>
      <c r="M60" s="611"/>
      <c r="N60" s="612"/>
      <c r="Q60" s="608"/>
      <c r="R60" s="288"/>
      <c r="W60" s="274" t="s">
        <v>319</v>
      </c>
      <c r="X60" s="326">
        <f>+AVERAGE(Procedementos!$J$22,Procedementos!$J$29,Procedementos!$J$42)</f>
        <v>0</v>
      </c>
      <c r="AE60" s="274" t="s">
        <v>320</v>
      </c>
      <c r="AF60" s="328">
        <f>+Procedementos!$J$45</f>
        <v>0</v>
      </c>
    </row>
    <row r="61" spans="2:37" ht="15" customHeight="1">
      <c r="B61" s="279"/>
      <c r="C61" s="279"/>
      <c r="D61" s="337"/>
      <c r="E61" s="337"/>
      <c r="F61" s="337"/>
      <c r="G61" s="337"/>
      <c r="H61" s="341"/>
      <c r="I61" s="337"/>
      <c r="J61" s="337"/>
      <c r="K61" s="279"/>
      <c r="N61" s="288"/>
      <c r="Q61" s="608"/>
      <c r="R61" s="288"/>
      <c r="V61" s="356"/>
    </row>
    <row r="62" spans="2:37" ht="15" customHeight="1">
      <c r="B62" s="279"/>
      <c r="C62" s="329"/>
      <c r="D62" s="332" t="s">
        <v>28</v>
      </c>
      <c r="F62" s="332" t="s">
        <v>11</v>
      </c>
      <c r="G62" s="337"/>
      <c r="H62" s="357" t="s">
        <v>24</v>
      </c>
      <c r="I62" s="180"/>
      <c r="J62" s="337"/>
      <c r="K62" s="279"/>
      <c r="L62" s="613" t="s">
        <v>321</v>
      </c>
      <c r="N62" s="288"/>
      <c r="Q62" s="608"/>
      <c r="R62" s="288"/>
      <c r="W62" s="274" t="s">
        <v>28</v>
      </c>
      <c r="X62" s="326">
        <f>+Procedementos!$J$23</f>
        <v>0</v>
      </c>
      <c r="Y62" s="274" t="s">
        <v>11</v>
      </c>
      <c r="Z62" s="328">
        <f>+Procedementos!$J$30</f>
        <v>0</v>
      </c>
      <c r="AA62" s="274" t="s">
        <v>24</v>
      </c>
      <c r="AB62" s="328">
        <f>+Procedementos!$J$37</f>
        <v>0</v>
      </c>
      <c r="AE62" s="274" t="s">
        <v>321</v>
      </c>
      <c r="AF62" s="328">
        <f>+Procedementos!$J$46</f>
        <v>0</v>
      </c>
    </row>
    <row r="63" spans="2:37" ht="15.75" customHeight="1">
      <c r="B63" s="279"/>
      <c r="C63" s="279"/>
      <c r="D63" s="180"/>
      <c r="E63" s="180"/>
      <c r="F63" s="180"/>
      <c r="G63" s="337"/>
      <c r="H63" s="342"/>
      <c r="I63" s="337"/>
      <c r="J63" s="337"/>
      <c r="K63" s="279"/>
      <c r="L63" s="613"/>
      <c r="N63" s="288"/>
      <c r="Q63" s="608"/>
      <c r="R63" s="288"/>
      <c r="V63" s="356"/>
    </row>
    <row r="64" spans="2:37" ht="28.8">
      <c r="B64" s="279"/>
      <c r="C64" s="279"/>
      <c r="D64" s="332" t="s">
        <v>29</v>
      </c>
      <c r="F64" s="332" t="s">
        <v>31</v>
      </c>
      <c r="H64" s="357" t="s">
        <v>4</v>
      </c>
      <c r="I64" s="337"/>
      <c r="J64" s="337"/>
      <c r="K64" s="279"/>
      <c r="N64" s="288"/>
      <c r="Q64" s="608"/>
      <c r="R64" s="288"/>
      <c r="W64" s="274" t="s">
        <v>29</v>
      </c>
      <c r="X64" s="326">
        <f>+Procedementos!$J$25</f>
        <v>0</v>
      </c>
      <c r="Y64" s="274" t="s">
        <v>31</v>
      </c>
      <c r="Z64" s="328">
        <f>+Procedementos!$J$32</f>
        <v>0</v>
      </c>
      <c r="AA64" s="274" t="s">
        <v>4</v>
      </c>
      <c r="AB64" s="328">
        <f>+Procedementos!$J$40</f>
        <v>0</v>
      </c>
    </row>
    <row r="65" spans="2:37" ht="18.75" customHeight="1">
      <c r="B65" s="279"/>
      <c r="C65" s="279"/>
      <c r="D65" s="180"/>
      <c r="E65" s="180"/>
      <c r="F65" s="180"/>
      <c r="G65" s="337"/>
      <c r="H65" s="341"/>
      <c r="I65" s="337"/>
      <c r="J65" s="337"/>
      <c r="K65" s="279"/>
      <c r="N65" s="288"/>
      <c r="Q65" s="608"/>
      <c r="R65" s="288"/>
      <c r="V65" s="359"/>
    </row>
    <row r="66" spans="2:37" ht="28.8">
      <c r="B66" s="279"/>
      <c r="C66" s="279"/>
      <c r="D66" s="360" t="s">
        <v>30</v>
      </c>
      <c r="E66" s="180"/>
      <c r="F66" s="332" t="s">
        <v>23</v>
      </c>
      <c r="G66" s="337"/>
      <c r="H66" s="357" t="s">
        <v>162</v>
      </c>
      <c r="I66" s="337"/>
      <c r="J66" s="337"/>
      <c r="K66" s="279"/>
      <c r="N66" s="288"/>
      <c r="Q66" s="608"/>
      <c r="R66" s="288"/>
      <c r="V66" s="274"/>
      <c r="W66" s="274" t="s">
        <v>30</v>
      </c>
      <c r="X66" s="326">
        <f>+Procedementos!$H$27</f>
        <v>0</v>
      </c>
      <c r="Y66" s="274" t="s">
        <v>23</v>
      </c>
      <c r="Z66" s="328">
        <f>+Procedementos!$H$34</f>
        <v>0</v>
      </c>
      <c r="AA66" s="274" t="s">
        <v>162</v>
      </c>
      <c r="AB66" s="328">
        <f>+Procedementos!$H$43</f>
        <v>0</v>
      </c>
    </row>
    <row r="67" spans="2:37" ht="8.25" customHeight="1" thickBot="1">
      <c r="B67" s="279"/>
      <c r="C67" s="289"/>
      <c r="D67" s="343"/>
      <c r="E67" s="343"/>
      <c r="F67" s="343"/>
      <c r="G67" s="291"/>
      <c r="H67" s="336"/>
      <c r="I67" s="337"/>
      <c r="J67" s="337"/>
      <c r="K67" s="289"/>
      <c r="L67" s="290"/>
      <c r="M67" s="290"/>
      <c r="N67" s="292"/>
      <c r="Q67" s="608"/>
      <c r="R67" s="288"/>
      <c r="V67" s="356"/>
    </row>
    <row r="68" spans="2:37" ht="8.25" customHeight="1" thickBot="1">
      <c r="B68" s="279"/>
      <c r="E68" s="180"/>
      <c r="G68" s="337"/>
      <c r="H68" s="337"/>
      <c r="I68" s="337"/>
      <c r="J68" s="337"/>
      <c r="R68" s="288"/>
    </row>
    <row r="69" spans="2:37" ht="5.25" customHeight="1">
      <c r="B69" s="279"/>
      <c r="C69" s="276"/>
      <c r="D69" s="344"/>
      <c r="E69" s="345"/>
      <c r="G69" s="346"/>
      <c r="H69" s="340"/>
      <c r="I69" s="337"/>
      <c r="J69" s="337"/>
      <c r="K69" s="276"/>
      <c r="L69" s="278"/>
      <c r="Q69" s="603" t="s">
        <v>322</v>
      </c>
      <c r="R69" s="288"/>
      <c r="V69" s="359"/>
      <c r="AJ69" s="274" t="s">
        <v>322</v>
      </c>
      <c r="AK69" s="328">
        <f>+Procedementos!$H$49</f>
        <v>0.72222222222222221</v>
      </c>
    </row>
    <row r="70" spans="2:37" ht="37.200000000000003">
      <c r="B70" s="331"/>
      <c r="C70" s="331"/>
      <c r="D70" s="347" t="s">
        <v>323</v>
      </c>
      <c r="E70" s="342"/>
      <c r="F70" s="2"/>
      <c r="G70" s="348"/>
      <c r="H70" s="361" t="s">
        <v>324</v>
      </c>
      <c r="I70" s="362"/>
      <c r="J70" s="2"/>
      <c r="K70" s="350"/>
      <c r="L70" s="363" t="s">
        <v>325</v>
      </c>
      <c r="M70" s="2"/>
      <c r="N70" s="2"/>
      <c r="O70" s="2"/>
      <c r="P70" s="2"/>
      <c r="Q70" s="603"/>
      <c r="R70" s="288"/>
      <c r="W70" s="274" t="s">
        <v>323</v>
      </c>
      <c r="X70" s="326">
        <f>+Procedementos!$H$50</f>
        <v>0.41666666666666669</v>
      </c>
      <c r="AA70" s="274" t="s">
        <v>324</v>
      </c>
      <c r="AB70" s="328">
        <f>+Procedementos!$H$58</f>
        <v>0</v>
      </c>
      <c r="AE70" s="274" t="s">
        <v>325</v>
      </c>
      <c r="AF70" s="328">
        <f>+Procedementos!$H$62</f>
        <v>0</v>
      </c>
    </row>
    <row r="71" spans="2:37">
      <c r="B71" s="279"/>
      <c r="C71" s="279"/>
      <c r="E71" s="288"/>
      <c r="F71" s="180"/>
      <c r="G71" s="348"/>
      <c r="H71" s="341"/>
      <c r="I71" s="337"/>
      <c r="K71" s="279"/>
      <c r="L71" s="288"/>
      <c r="Q71" s="603"/>
      <c r="R71" s="288"/>
      <c r="V71" s="356"/>
    </row>
    <row r="72" spans="2:37" ht="28.8">
      <c r="B72" s="279"/>
      <c r="C72" s="279"/>
      <c r="D72" s="332" t="s">
        <v>9</v>
      </c>
      <c r="E72" s="288"/>
      <c r="G72" s="348"/>
      <c r="H72" s="357" t="s">
        <v>140</v>
      </c>
      <c r="I72" s="337"/>
      <c r="K72" s="279"/>
      <c r="L72" s="357" t="s">
        <v>22</v>
      </c>
      <c r="Q72" s="603"/>
      <c r="R72" s="288"/>
      <c r="W72" s="274" t="s">
        <v>9</v>
      </c>
      <c r="X72" s="326">
        <f>+Procedementos!$H$51</f>
        <v>0</v>
      </c>
      <c r="AA72" s="274" t="s">
        <v>140</v>
      </c>
      <c r="AB72" s="328">
        <f>+Procedementos!$H$59</f>
        <v>0.5</v>
      </c>
      <c r="AE72" s="274" t="s">
        <v>22</v>
      </c>
      <c r="AF72" s="328">
        <f>+Procedementos!$H$63</f>
        <v>0.75</v>
      </c>
    </row>
    <row r="73" spans="2:37">
      <c r="B73" s="279"/>
      <c r="C73" s="279"/>
      <c r="E73" s="342"/>
      <c r="F73" s="180"/>
      <c r="G73" s="348"/>
      <c r="H73" s="288"/>
      <c r="I73" s="337"/>
      <c r="J73" s="337"/>
      <c r="K73" s="279"/>
      <c r="L73" s="288"/>
      <c r="Q73" s="603"/>
      <c r="R73" s="288"/>
    </row>
    <row r="74" spans="2:37">
      <c r="B74" s="279"/>
      <c r="C74" s="279"/>
      <c r="D74" s="332" t="s">
        <v>7</v>
      </c>
      <c r="E74" s="342"/>
      <c r="F74" s="180"/>
      <c r="G74" s="348"/>
      <c r="H74" s="341"/>
      <c r="I74" s="337"/>
      <c r="J74" s="337"/>
      <c r="K74" s="279"/>
      <c r="L74" s="288"/>
      <c r="Q74" s="603"/>
      <c r="R74" s="288"/>
      <c r="W74" s="274" t="s">
        <v>7</v>
      </c>
      <c r="X74" s="326">
        <f>+Procedementos!$H$53</f>
        <v>0</v>
      </c>
    </row>
    <row r="75" spans="2:37" ht="7.5" customHeight="1" thickBot="1">
      <c r="B75" s="279"/>
      <c r="C75" s="289"/>
      <c r="D75" s="343"/>
      <c r="E75" s="354"/>
      <c r="F75" s="180"/>
      <c r="G75" s="353"/>
      <c r="H75" s="336"/>
      <c r="I75" s="337"/>
      <c r="J75" s="337"/>
      <c r="K75" s="289"/>
      <c r="L75" s="292"/>
      <c r="Q75" s="603"/>
      <c r="R75" s="288"/>
    </row>
    <row r="76" spans="2:37" ht="6" customHeight="1" thickBot="1">
      <c r="B76" s="289"/>
      <c r="C76" s="290"/>
      <c r="D76" s="291"/>
      <c r="E76" s="291"/>
      <c r="F76" s="291"/>
      <c r="G76" s="291"/>
      <c r="H76" s="291"/>
      <c r="I76" s="291"/>
      <c r="J76" s="291"/>
      <c r="K76" s="290"/>
      <c r="L76" s="290"/>
      <c r="M76" s="290"/>
      <c r="N76" s="290"/>
      <c r="O76" s="290"/>
      <c r="P76" s="290"/>
      <c r="Q76" s="290"/>
      <c r="R76" s="292"/>
    </row>
    <row r="77" spans="2:37" ht="9.75" customHeight="1" thickBot="1"/>
    <row r="78" spans="2:37" ht="10.5" customHeight="1" thickBot="1">
      <c r="B78" s="276"/>
      <c r="C78" s="277"/>
      <c r="D78" s="277"/>
      <c r="E78" s="277"/>
      <c r="F78" s="277"/>
      <c r="G78" s="277"/>
      <c r="H78" s="277"/>
      <c r="I78" s="277"/>
      <c r="J78" s="277"/>
      <c r="K78" s="277"/>
      <c r="L78" s="277"/>
      <c r="M78" s="277"/>
      <c r="N78" s="277"/>
      <c r="O78" s="277"/>
      <c r="P78" s="277"/>
      <c r="Q78" s="277"/>
      <c r="R78" s="278"/>
      <c r="V78" s="274"/>
    </row>
    <row r="79" spans="2:37" ht="29.25" customHeight="1" thickBot="1">
      <c r="B79" s="279"/>
      <c r="D79" s="280" t="s">
        <v>370</v>
      </c>
      <c r="E79" s="281"/>
      <c r="F79" s="282" t="s">
        <v>371</v>
      </c>
      <c r="G79" s="281"/>
      <c r="H79" s="283" t="s">
        <v>372</v>
      </c>
      <c r="I79" s="281"/>
      <c r="J79" s="281"/>
      <c r="K79" s="284"/>
      <c r="L79" s="285" t="s">
        <v>373</v>
      </c>
      <c r="M79" s="284"/>
      <c r="N79" s="286" t="s">
        <v>374</v>
      </c>
      <c r="Q79" s="287" t="s">
        <v>375</v>
      </c>
      <c r="R79" s="288"/>
    </row>
    <row r="80" spans="2:37" ht="11.25" customHeight="1" thickBot="1">
      <c r="B80" s="289"/>
      <c r="C80" s="290"/>
      <c r="D80" s="290"/>
      <c r="E80" s="290"/>
      <c r="F80" s="290"/>
      <c r="G80" s="290"/>
      <c r="H80" s="290"/>
      <c r="I80" s="290"/>
      <c r="J80" s="290"/>
      <c r="K80" s="290"/>
      <c r="L80" s="290"/>
      <c r="M80" s="290"/>
      <c r="N80" s="290"/>
      <c r="O80" s="290"/>
      <c r="P80" s="290"/>
      <c r="Q80" s="290"/>
      <c r="R80" s="292"/>
    </row>
    <row r="99" spans="2:37" ht="15" thickBot="1"/>
    <row r="100" spans="2:37" ht="5.25" customHeight="1">
      <c r="B100" s="276"/>
      <c r="C100" s="277"/>
      <c r="D100" s="277"/>
      <c r="E100" s="277"/>
      <c r="F100" s="277"/>
      <c r="G100" s="277"/>
      <c r="H100" s="277"/>
      <c r="I100" s="277"/>
      <c r="J100" s="277"/>
      <c r="K100" s="277"/>
      <c r="L100" s="277"/>
      <c r="M100" s="277"/>
      <c r="N100" s="277"/>
      <c r="O100" s="277"/>
      <c r="P100" s="277"/>
      <c r="Q100" s="277"/>
      <c r="R100" s="278"/>
      <c r="V100" s="274"/>
      <c r="W100" s="275"/>
      <c r="Y100" s="328"/>
    </row>
    <row r="101" spans="2:37" ht="22.8">
      <c r="B101" s="279"/>
      <c r="C101" s="607" t="str">
        <f>+CONCATENATE("MAPA DE PROCESOS DO CENTRO ",Centro!M4)</f>
        <v>MAPA DE PROCESOS DO CENTRO Curso 25-26</v>
      </c>
      <c r="D101" s="607"/>
      <c r="E101" s="607"/>
      <c r="F101" s="607"/>
      <c r="G101" s="607"/>
      <c r="H101" s="607"/>
      <c r="I101" s="607"/>
      <c r="J101" s="607"/>
      <c r="K101" s="607"/>
      <c r="L101" s="607"/>
      <c r="M101" s="607"/>
      <c r="N101" s="607"/>
      <c r="O101" s="607"/>
      <c r="P101" s="607"/>
      <c r="Q101" s="607"/>
      <c r="R101" s="288"/>
      <c r="V101" s="274"/>
      <c r="W101" s="274" t="s">
        <v>142</v>
      </c>
      <c r="X101" s="326" t="str">
        <f>+Procedementos!$L$6</f>
        <v>Curso 25-26</v>
      </c>
    </row>
    <row r="102" spans="2:37" ht="9" customHeight="1" thickBot="1">
      <c r="B102" s="279"/>
      <c r="R102" s="288"/>
      <c r="V102" s="274"/>
      <c r="W102" s="275"/>
    </row>
    <row r="103" spans="2:37" ht="6" customHeight="1">
      <c r="B103" s="279"/>
      <c r="C103" s="276"/>
      <c r="D103" s="277"/>
      <c r="E103" s="277"/>
      <c r="F103" s="277"/>
      <c r="G103" s="277"/>
      <c r="H103" s="278"/>
      <c r="K103" s="276"/>
      <c r="L103" s="277"/>
      <c r="M103" s="277"/>
      <c r="N103" s="277"/>
      <c r="O103" s="278"/>
      <c r="Q103" s="608" t="s">
        <v>313</v>
      </c>
      <c r="R103" s="288"/>
      <c r="W103" s="275"/>
      <c r="AJ103" s="274" t="s">
        <v>313</v>
      </c>
      <c r="AK103" s="328">
        <f>+Procedementos!$L$7</f>
        <v>0</v>
      </c>
    </row>
    <row r="104" spans="2:37" ht="42" customHeight="1">
      <c r="B104" s="279"/>
      <c r="C104" s="329"/>
      <c r="D104" s="609" t="s">
        <v>314</v>
      </c>
      <c r="E104" s="609"/>
      <c r="F104" s="609"/>
      <c r="G104" s="609"/>
      <c r="H104" s="610"/>
      <c r="I104" s="2"/>
      <c r="J104" s="2"/>
      <c r="K104" s="331"/>
      <c r="L104" s="603" t="s">
        <v>315</v>
      </c>
      <c r="M104" s="603"/>
      <c r="N104" s="603"/>
      <c r="O104" s="288"/>
      <c r="Q104" s="608"/>
      <c r="R104" s="288"/>
      <c r="V104" s="355"/>
      <c r="W104" s="275" t="s">
        <v>314</v>
      </c>
      <c r="X104" s="326">
        <f>+Procedementos!$L$7</f>
        <v>0</v>
      </c>
      <c r="AE104" s="274" t="s">
        <v>315</v>
      </c>
      <c r="AF104" s="328">
        <f>+Procedementos!$L$16</f>
        <v>0</v>
      </c>
    </row>
    <row r="105" spans="2:37" ht="7.5" customHeight="1">
      <c r="B105" s="279"/>
      <c r="C105" s="279"/>
      <c r="H105" s="288"/>
      <c r="K105" s="279"/>
      <c r="O105" s="288"/>
      <c r="Q105" s="608"/>
      <c r="R105" s="288"/>
      <c r="V105" s="356"/>
      <c r="W105" s="275"/>
    </row>
    <row r="106" spans="2:37" ht="28.8">
      <c r="B106" s="279"/>
      <c r="C106" s="279"/>
      <c r="D106" s="332" t="s">
        <v>34</v>
      </c>
      <c r="F106" s="332" t="s">
        <v>197</v>
      </c>
      <c r="G106" s="333"/>
      <c r="H106" s="357" t="s">
        <v>316</v>
      </c>
      <c r="I106" s="358"/>
      <c r="J106" s="333"/>
      <c r="K106" s="335"/>
      <c r="L106" s="332" t="s">
        <v>27</v>
      </c>
      <c r="M106" s="333"/>
      <c r="N106" s="332" t="s">
        <v>317</v>
      </c>
      <c r="O106" s="288"/>
      <c r="Q106" s="608"/>
      <c r="R106" s="288"/>
      <c r="W106" s="275" t="s">
        <v>34</v>
      </c>
      <c r="X106" s="326">
        <f>+Procedementos!$L$9</f>
        <v>0</v>
      </c>
      <c r="Y106" s="274" t="s">
        <v>197</v>
      </c>
      <c r="Z106" s="328">
        <f>+Procedementos!$L$11</f>
        <v>0</v>
      </c>
      <c r="AA106" s="274" t="s">
        <v>316</v>
      </c>
      <c r="AB106" s="328">
        <f>+Procedementos!$L$11</f>
        <v>0</v>
      </c>
      <c r="AE106" s="274" t="s">
        <v>27</v>
      </c>
      <c r="AF106" s="328">
        <f>+Procedementos!$L$17</f>
        <v>0</v>
      </c>
      <c r="AG106" s="274" t="s">
        <v>317</v>
      </c>
      <c r="AH106" s="328">
        <f>+Procedementos!$L$19</f>
        <v>0</v>
      </c>
    </row>
    <row r="107" spans="2:37" ht="4.5" customHeight="1" thickBot="1">
      <c r="B107" s="279"/>
      <c r="C107" s="289"/>
      <c r="D107" s="290"/>
      <c r="E107" s="291"/>
      <c r="F107" s="291"/>
      <c r="G107" s="291"/>
      <c r="H107" s="336"/>
      <c r="I107" s="337"/>
      <c r="J107" s="337"/>
      <c r="K107" s="289"/>
      <c r="L107" s="290"/>
      <c r="M107" s="290"/>
      <c r="N107" s="290"/>
      <c r="O107" s="292"/>
      <c r="Q107" s="608"/>
      <c r="R107" s="288"/>
      <c r="V107" s="355"/>
      <c r="W107" s="275"/>
    </row>
    <row r="108" spans="2:37" ht="5.25" customHeight="1" thickBot="1">
      <c r="B108" s="279"/>
      <c r="D108" s="180"/>
      <c r="E108" s="337"/>
      <c r="F108" s="337"/>
      <c r="G108" s="337"/>
      <c r="H108" s="337"/>
      <c r="I108" s="337"/>
      <c r="J108" s="337"/>
      <c r="R108" s="288"/>
      <c r="V108" s="355"/>
      <c r="W108" s="275"/>
    </row>
    <row r="109" spans="2:37" ht="5.25" customHeight="1">
      <c r="B109" s="279"/>
      <c r="C109" s="276"/>
      <c r="D109" s="339"/>
      <c r="E109" s="339"/>
      <c r="F109" s="339"/>
      <c r="G109" s="339"/>
      <c r="H109" s="340"/>
      <c r="I109" s="337"/>
      <c r="J109" s="337"/>
      <c r="K109" s="276"/>
      <c r="L109" s="277"/>
      <c r="M109" s="277"/>
      <c r="N109" s="277"/>
      <c r="O109" s="278"/>
      <c r="Q109" s="608" t="s">
        <v>318</v>
      </c>
      <c r="R109" s="288"/>
      <c r="V109" s="359"/>
      <c r="W109" s="275"/>
      <c r="AJ109" s="274" t="s">
        <v>318</v>
      </c>
      <c r="AK109" s="328">
        <f>+Procedementos!$L$21</f>
        <v>0</v>
      </c>
    </row>
    <row r="110" spans="2:37" ht="23.4">
      <c r="B110" s="279"/>
      <c r="C110" s="329"/>
      <c r="D110" s="611" t="s">
        <v>319</v>
      </c>
      <c r="E110" s="611"/>
      <c r="F110" s="611"/>
      <c r="G110" s="611"/>
      <c r="H110" s="612"/>
      <c r="I110" s="337"/>
      <c r="J110" s="337"/>
      <c r="K110" s="279"/>
      <c r="L110" s="611" t="s">
        <v>320</v>
      </c>
      <c r="M110" s="611"/>
      <c r="N110" s="611"/>
      <c r="O110" s="288"/>
      <c r="Q110" s="608"/>
      <c r="R110" s="288"/>
      <c r="W110" s="275" t="s">
        <v>319</v>
      </c>
      <c r="X110" s="326">
        <f>+AVERAGE(Procedementos!$L$22,Procedementos!$L$29,Procedementos!$L$42)</f>
        <v>0</v>
      </c>
      <c r="AE110" s="274" t="s">
        <v>320</v>
      </c>
      <c r="AF110" s="328">
        <f>+Procedementos!$L$45</f>
        <v>0</v>
      </c>
    </row>
    <row r="111" spans="2:37" ht="15" customHeight="1">
      <c r="B111" s="279"/>
      <c r="C111" s="279"/>
      <c r="D111" s="337"/>
      <c r="E111" s="337"/>
      <c r="F111" s="337"/>
      <c r="G111" s="337"/>
      <c r="H111" s="341"/>
      <c r="I111" s="337"/>
      <c r="J111" s="337"/>
      <c r="K111" s="279"/>
      <c r="O111" s="288"/>
      <c r="Q111" s="608"/>
      <c r="R111" s="288"/>
      <c r="V111" s="356"/>
      <c r="W111" s="275"/>
    </row>
    <row r="112" spans="2:37" ht="15" customHeight="1">
      <c r="B112" s="279"/>
      <c r="C112" s="329"/>
      <c r="D112" s="332" t="s">
        <v>28</v>
      </c>
      <c r="F112" s="332" t="s">
        <v>11</v>
      </c>
      <c r="G112" s="337"/>
      <c r="H112" s="357" t="s">
        <v>24</v>
      </c>
      <c r="I112" s="180"/>
      <c r="J112" s="337"/>
      <c r="K112" s="279"/>
      <c r="L112" s="613" t="s">
        <v>321</v>
      </c>
      <c r="O112" s="288"/>
      <c r="Q112" s="608"/>
      <c r="R112" s="288"/>
      <c r="W112" s="275" t="s">
        <v>28</v>
      </c>
      <c r="X112" s="326">
        <f>+Procedementos!$L$23</f>
        <v>0</v>
      </c>
      <c r="Y112" s="274" t="s">
        <v>11</v>
      </c>
      <c r="Z112" s="328">
        <f>+Procedementos!$L$30</f>
        <v>0</v>
      </c>
      <c r="AA112" s="274" t="s">
        <v>24</v>
      </c>
      <c r="AB112" s="328">
        <f>+Procedementos!$L$37</f>
        <v>0</v>
      </c>
      <c r="AE112" s="274" t="s">
        <v>321</v>
      </c>
      <c r="AF112" s="328">
        <f>+Procedementos!$L$46</f>
        <v>0</v>
      </c>
    </row>
    <row r="113" spans="2:37" ht="15.75" customHeight="1">
      <c r="B113" s="279"/>
      <c r="C113" s="279"/>
      <c r="D113" s="180"/>
      <c r="E113" s="180"/>
      <c r="F113" s="180"/>
      <c r="G113" s="337"/>
      <c r="H113" s="342"/>
      <c r="I113" s="337"/>
      <c r="J113" s="337"/>
      <c r="K113" s="279"/>
      <c r="L113" s="613"/>
      <c r="O113" s="288"/>
      <c r="Q113" s="608"/>
      <c r="R113" s="288"/>
      <c r="V113" s="356"/>
      <c r="W113" s="275"/>
    </row>
    <row r="114" spans="2:37" ht="28.8">
      <c r="B114" s="279"/>
      <c r="C114" s="279"/>
      <c r="D114" s="332" t="s">
        <v>29</v>
      </c>
      <c r="F114" s="332" t="s">
        <v>31</v>
      </c>
      <c r="H114" s="357" t="s">
        <v>4</v>
      </c>
      <c r="I114" s="337"/>
      <c r="J114" s="337"/>
      <c r="K114" s="279"/>
      <c r="O114" s="288"/>
      <c r="Q114" s="608"/>
      <c r="R114" s="288"/>
      <c r="W114" s="275" t="s">
        <v>29</v>
      </c>
      <c r="X114" s="326">
        <f>+Procedementos!$L$25</f>
        <v>0</v>
      </c>
      <c r="Y114" s="274" t="s">
        <v>31</v>
      </c>
      <c r="Z114" s="328">
        <f>+Procedementos!$L$32</f>
        <v>0</v>
      </c>
      <c r="AA114" s="274" t="s">
        <v>4</v>
      </c>
      <c r="AB114" s="328">
        <f>+Procedementos!$L$40</f>
        <v>0</v>
      </c>
    </row>
    <row r="115" spans="2:37" ht="17.399999999999999">
      <c r="B115" s="279"/>
      <c r="C115" s="279"/>
      <c r="D115" s="180"/>
      <c r="E115" s="180"/>
      <c r="F115" s="180"/>
      <c r="G115" s="337"/>
      <c r="H115" s="341"/>
      <c r="I115" s="337"/>
      <c r="J115" s="337"/>
      <c r="K115" s="279"/>
      <c r="O115" s="288"/>
      <c r="Q115" s="608"/>
      <c r="R115" s="288"/>
      <c r="V115" s="359"/>
      <c r="W115" s="275"/>
    </row>
    <row r="116" spans="2:37" ht="28.8">
      <c r="B116" s="279"/>
      <c r="C116" s="279"/>
      <c r="D116" s="360" t="s">
        <v>30</v>
      </c>
      <c r="E116" s="180"/>
      <c r="F116" s="332" t="s">
        <v>23</v>
      </c>
      <c r="G116" s="337"/>
      <c r="H116" s="357" t="s">
        <v>162</v>
      </c>
      <c r="I116" s="337"/>
      <c r="J116" s="337"/>
      <c r="K116" s="279"/>
      <c r="O116" s="288"/>
      <c r="Q116" s="608"/>
      <c r="R116" s="288"/>
      <c r="V116" s="274"/>
      <c r="W116" s="275" t="s">
        <v>30</v>
      </c>
      <c r="X116" s="326">
        <f>+Procedementos!$L$27</f>
        <v>0</v>
      </c>
      <c r="Y116" s="274" t="s">
        <v>23</v>
      </c>
      <c r="Z116" s="328">
        <f>+Procedementos!$L$34</f>
        <v>0</v>
      </c>
      <c r="AA116" s="274" t="s">
        <v>162</v>
      </c>
      <c r="AB116" s="328">
        <f>+Procedementos!$L$43</f>
        <v>0</v>
      </c>
    </row>
    <row r="117" spans="2:37" ht="8.25" customHeight="1" thickBot="1">
      <c r="B117" s="279"/>
      <c r="C117" s="289"/>
      <c r="D117" s="343"/>
      <c r="E117" s="343"/>
      <c r="F117" s="343"/>
      <c r="G117" s="291"/>
      <c r="H117" s="336"/>
      <c r="I117" s="337"/>
      <c r="J117" s="337"/>
      <c r="K117" s="289"/>
      <c r="L117" s="290"/>
      <c r="M117" s="290"/>
      <c r="N117" s="290"/>
      <c r="O117" s="292"/>
      <c r="Q117" s="608"/>
      <c r="R117" s="288"/>
      <c r="V117" s="356"/>
      <c r="W117" s="275"/>
    </row>
    <row r="118" spans="2:37" ht="8.25" customHeight="1" thickBot="1">
      <c r="B118" s="279"/>
      <c r="E118" s="180"/>
      <c r="G118" s="337"/>
      <c r="H118" s="337"/>
      <c r="I118" s="337"/>
      <c r="J118" s="337"/>
      <c r="R118" s="288"/>
      <c r="W118" s="275"/>
    </row>
    <row r="119" spans="2:37" ht="5.25" customHeight="1">
      <c r="B119" s="279"/>
      <c r="C119" s="276"/>
      <c r="D119" s="344"/>
      <c r="E119" s="345"/>
      <c r="G119" s="346"/>
      <c r="H119" s="340"/>
      <c r="I119" s="337"/>
      <c r="J119" s="337"/>
      <c r="K119" s="276"/>
      <c r="L119" s="278"/>
      <c r="Q119" s="603" t="s">
        <v>322</v>
      </c>
      <c r="R119" s="288"/>
      <c r="V119" s="359"/>
      <c r="W119" s="275"/>
      <c r="AJ119" s="274" t="s">
        <v>322</v>
      </c>
      <c r="AK119" s="328">
        <f>+Procedementos!$L$49</f>
        <v>0</v>
      </c>
    </row>
    <row r="120" spans="2:37" ht="37.200000000000003">
      <c r="B120" s="331"/>
      <c r="C120" s="331"/>
      <c r="D120" s="347" t="s">
        <v>323</v>
      </c>
      <c r="E120" s="342"/>
      <c r="F120" s="2"/>
      <c r="G120" s="348"/>
      <c r="H120" s="361" t="s">
        <v>324</v>
      </c>
      <c r="I120" s="362"/>
      <c r="J120" s="2"/>
      <c r="K120" s="350"/>
      <c r="L120" s="363" t="s">
        <v>325</v>
      </c>
      <c r="M120" s="2"/>
      <c r="N120" s="2"/>
      <c r="O120" s="2"/>
      <c r="P120" s="2"/>
      <c r="Q120" s="603"/>
      <c r="R120" s="288"/>
      <c r="W120" s="275" t="s">
        <v>323</v>
      </c>
      <c r="X120" s="326">
        <f>+Procedementos!$L$50</f>
        <v>0</v>
      </c>
      <c r="AA120" s="274" t="s">
        <v>324</v>
      </c>
      <c r="AB120" s="328">
        <f>+Procedementos!$L$58</f>
        <v>0</v>
      </c>
      <c r="AE120" s="274" t="s">
        <v>325</v>
      </c>
      <c r="AF120" s="328">
        <f>+Procedementos!$L$62</f>
        <v>0</v>
      </c>
    </row>
    <row r="121" spans="2:37">
      <c r="B121" s="279"/>
      <c r="C121" s="279"/>
      <c r="E121" s="288"/>
      <c r="F121" s="180"/>
      <c r="G121" s="348"/>
      <c r="H121" s="341"/>
      <c r="I121" s="337"/>
      <c r="K121" s="279"/>
      <c r="L121" s="288"/>
      <c r="Q121" s="603"/>
      <c r="R121" s="288"/>
      <c r="V121" s="356"/>
      <c r="W121" s="275"/>
    </row>
    <row r="122" spans="2:37" ht="28.8">
      <c r="B122" s="279"/>
      <c r="C122" s="279"/>
      <c r="D122" s="332" t="s">
        <v>9</v>
      </c>
      <c r="E122" s="288"/>
      <c r="G122" s="348"/>
      <c r="H122" s="357" t="s">
        <v>140</v>
      </c>
      <c r="I122" s="337"/>
      <c r="K122" s="279"/>
      <c r="L122" s="357" t="s">
        <v>22</v>
      </c>
      <c r="Q122" s="603"/>
      <c r="R122" s="288"/>
      <c r="W122" s="275" t="s">
        <v>9</v>
      </c>
      <c r="X122" s="326">
        <f>+Procedementos!$L$51</f>
        <v>0</v>
      </c>
      <c r="AA122" s="274" t="s">
        <v>140</v>
      </c>
      <c r="AB122" s="328">
        <f>+Procedementos!$L$59</f>
        <v>0</v>
      </c>
      <c r="AE122" s="274" t="s">
        <v>22</v>
      </c>
      <c r="AF122" s="328">
        <f>+Procedementos!$L$63</f>
        <v>0</v>
      </c>
    </row>
    <row r="123" spans="2:37">
      <c r="B123" s="279"/>
      <c r="C123" s="279"/>
      <c r="E123" s="342"/>
      <c r="F123" s="180"/>
      <c r="G123" s="348"/>
      <c r="H123" s="288"/>
      <c r="I123" s="337"/>
      <c r="J123" s="337"/>
      <c r="K123" s="279"/>
      <c r="L123" s="288"/>
      <c r="Q123" s="603"/>
      <c r="R123" s="288"/>
      <c r="W123" s="275"/>
    </row>
    <row r="124" spans="2:37">
      <c r="B124" s="279"/>
      <c r="C124" s="279"/>
      <c r="D124" s="332" t="s">
        <v>7</v>
      </c>
      <c r="E124" s="342"/>
      <c r="F124" s="180"/>
      <c r="G124" s="348"/>
      <c r="H124" s="341"/>
      <c r="I124" s="337"/>
      <c r="J124" s="337"/>
      <c r="K124" s="279"/>
      <c r="L124" s="288"/>
      <c r="Q124" s="603"/>
      <c r="R124" s="288"/>
      <c r="W124" s="275" t="s">
        <v>7</v>
      </c>
      <c r="X124" s="326">
        <f>+Procedementos!$L$53</f>
        <v>0</v>
      </c>
    </row>
    <row r="125" spans="2:37" ht="7.5" customHeight="1" thickBot="1">
      <c r="B125" s="279"/>
      <c r="C125" s="289"/>
      <c r="D125" s="343"/>
      <c r="E125" s="354"/>
      <c r="F125" s="180"/>
      <c r="G125" s="353"/>
      <c r="H125" s="336"/>
      <c r="I125" s="337"/>
      <c r="J125" s="337"/>
      <c r="K125" s="289"/>
      <c r="L125" s="292"/>
      <c r="Q125" s="603"/>
      <c r="R125" s="288"/>
      <c r="W125" s="275"/>
    </row>
    <row r="126" spans="2:37" ht="6" customHeight="1" thickBot="1">
      <c r="B126" s="289"/>
      <c r="C126" s="290"/>
      <c r="D126" s="291"/>
      <c r="E126" s="291"/>
      <c r="F126" s="291"/>
      <c r="G126" s="291"/>
      <c r="H126" s="291"/>
      <c r="I126" s="291"/>
      <c r="J126" s="291"/>
      <c r="K126" s="290"/>
      <c r="L126" s="290"/>
      <c r="M126" s="290"/>
      <c r="N126" s="290"/>
      <c r="O126" s="290"/>
      <c r="P126" s="290"/>
      <c r="Q126" s="290"/>
      <c r="R126" s="292"/>
      <c r="W126" s="275"/>
    </row>
    <row r="127" spans="2:37" ht="9.75" customHeight="1" thickBot="1">
      <c r="W127" s="275"/>
    </row>
    <row r="128" spans="2:37" ht="10.5" customHeight="1" thickBot="1">
      <c r="B128" s="276"/>
      <c r="C128" s="277"/>
      <c r="D128" s="277"/>
      <c r="E128" s="277"/>
      <c r="F128" s="277"/>
      <c r="G128" s="277"/>
      <c r="H128" s="277"/>
      <c r="I128" s="277"/>
      <c r="J128" s="277"/>
      <c r="K128" s="277"/>
      <c r="L128" s="277"/>
      <c r="M128" s="277"/>
      <c r="N128" s="277"/>
      <c r="O128" s="277"/>
      <c r="P128" s="277"/>
      <c r="Q128" s="277"/>
      <c r="R128" s="278"/>
      <c r="V128" s="274"/>
      <c r="W128" s="275"/>
    </row>
    <row r="129" spans="2:23" ht="29.25" customHeight="1" thickBot="1">
      <c r="B129" s="279"/>
      <c r="D129" s="280" t="s">
        <v>370</v>
      </c>
      <c r="E129" s="281"/>
      <c r="F129" s="282" t="s">
        <v>371</v>
      </c>
      <c r="G129" s="281"/>
      <c r="H129" s="283" t="s">
        <v>372</v>
      </c>
      <c r="I129" s="281"/>
      <c r="J129" s="281"/>
      <c r="K129" s="284"/>
      <c r="L129" s="285" t="s">
        <v>373</v>
      </c>
      <c r="M129" s="284"/>
      <c r="N129" s="286" t="s">
        <v>374</v>
      </c>
      <c r="Q129" s="287" t="s">
        <v>375</v>
      </c>
      <c r="R129" s="288"/>
      <c r="W129" s="275"/>
    </row>
    <row r="130" spans="2:23" ht="11.25" customHeight="1" thickBot="1">
      <c r="B130" s="289"/>
      <c r="C130" s="290"/>
      <c r="D130" s="290"/>
      <c r="E130" s="290"/>
      <c r="F130" s="290"/>
      <c r="G130" s="290"/>
      <c r="H130" s="290"/>
      <c r="I130" s="290"/>
      <c r="J130" s="290"/>
      <c r="K130" s="290"/>
      <c r="L130" s="290"/>
      <c r="M130" s="290"/>
      <c r="N130" s="290"/>
      <c r="O130" s="290"/>
      <c r="P130" s="290"/>
      <c r="Q130" s="290"/>
      <c r="R130" s="292"/>
      <c r="W130" s="275"/>
    </row>
    <row r="131" spans="2:23">
      <c r="W131" s="275"/>
    </row>
    <row r="132" spans="2:23">
      <c r="W132" s="275"/>
    </row>
  </sheetData>
  <sheetProtection algorithmName="SHA-512" hashValue="28wkC7Q/IADbDHVF20GO0rGBxMniEj3zQqhiTWlGOo+epGvGCuIkn4v6B9Y6ulWMNA4ahSECqTaOH+5MnPofVA==" saltValue="PSfeoNDWcswG/wyyA+meAg==" spinCount="100000" sheet="1" objects="1" scenarios="1"/>
  <mergeCells count="26">
    <mergeCell ref="Q119:Q125"/>
    <mergeCell ref="C101:Q101"/>
    <mergeCell ref="Q103:Q107"/>
    <mergeCell ref="D104:H104"/>
    <mergeCell ref="L104:N104"/>
    <mergeCell ref="Q109:Q117"/>
    <mergeCell ref="D110:H110"/>
    <mergeCell ref="L110:N110"/>
    <mergeCell ref="L112:L113"/>
    <mergeCell ref="C3:Q3"/>
    <mergeCell ref="Q5:Q9"/>
    <mergeCell ref="D6:H6"/>
    <mergeCell ref="L6:N6"/>
    <mergeCell ref="Q11:Q19"/>
    <mergeCell ref="D12:H12"/>
    <mergeCell ref="L12:N12"/>
    <mergeCell ref="Q69:Q75"/>
    <mergeCell ref="Q21:Q27"/>
    <mergeCell ref="C51:Q51"/>
    <mergeCell ref="Q53:Q57"/>
    <mergeCell ref="D54:H54"/>
    <mergeCell ref="L54:N54"/>
    <mergeCell ref="Q59:Q67"/>
    <mergeCell ref="D60:H60"/>
    <mergeCell ref="L60:N60"/>
    <mergeCell ref="L62:L63"/>
  </mergeCells>
  <conditionalFormatting sqref="AJ5">
    <cfRule type="expression" dxfId="514" priority="511">
      <formula>$W4=0</formula>
    </cfRule>
    <cfRule type="expression" dxfId="513" priority="512">
      <formula>$W4&lt;0.25</formula>
    </cfRule>
    <cfRule type="expression" dxfId="512" priority="513">
      <formula>$W4&lt;0.5</formula>
    </cfRule>
    <cfRule type="expression" dxfId="511" priority="514">
      <formula>$W4&lt;0.75</formula>
    </cfRule>
    <cfRule type="expression" dxfId="510" priority="515">
      <formula>$W4&lt;10</formula>
    </cfRule>
  </conditionalFormatting>
  <conditionalFormatting sqref="C3">
    <cfRule type="expression" dxfId="509" priority="506">
      <formula>X3=0</formula>
    </cfRule>
    <cfRule type="expression" dxfId="508" priority="507">
      <formula>X3&lt;0.25</formula>
    </cfRule>
    <cfRule type="expression" dxfId="507" priority="508">
      <formula>X3&lt;0.5</formula>
    </cfRule>
    <cfRule type="expression" dxfId="506" priority="509">
      <formula>X3&lt;0.75</formula>
    </cfRule>
    <cfRule type="expression" dxfId="505" priority="510">
      <formula>X3&lt;10</formula>
    </cfRule>
  </conditionalFormatting>
  <conditionalFormatting sqref="D6">
    <cfRule type="expression" dxfId="504" priority="501">
      <formula>X6=0</formula>
    </cfRule>
    <cfRule type="expression" dxfId="503" priority="502">
      <formula>X6&lt;0.25</formula>
    </cfRule>
    <cfRule type="expression" dxfId="502" priority="503">
      <formula>X6&lt;0.5</formula>
    </cfRule>
    <cfRule type="expression" dxfId="501" priority="504">
      <formula>X6&lt;0.75</formula>
    </cfRule>
    <cfRule type="expression" dxfId="500" priority="505">
      <formula>X6&lt;10</formula>
    </cfRule>
  </conditionalFormatting>
  <conditionalFormatting sqref="D8">
    <cfRule type="expression" dxfId="499" priority="496">
      <formula>X8=0</formula>
    </cfRule>
    <cfRule type="expression" dxfId="498" priority="497">
      <formula>X8&lt;0.25</formula>
    </cfRule>
    <cfRule type="expression" dxfId="497" priority="498">
      <formula>X8&lt;0.5</formula>
    </cfRule>
    <cfRule type="expression" dxfId="496" priority="499">
      <formula>X8&lt;0.75</formula>
    </cfRule>
    <cfRule type="expression" dxfId="495" priority="500">
      <formula>X8&lt;10</formula>
    </cfRule>
  </conditionalFormatting>
  <conditionalFormatting sqref="D12">
    <cfRule type="expression" dxfId="494" priority="491">
      <formula>X12=0</formula>
    </cfRule>
    <cfRule type="expression" dxfId="493" priority="492">
      <formula>X12&lt;0.25</formula>
    </cfRule>
    <cfRule type="expression" dxfId="492" priority="493">
      <formula>X12&lt;0.5</formula>
    </cfRule>
    <cfRule type="expression" dxfId="491" priority="494">
      <formula>X12&lt;0.75</formula>
    </cfRule>
    <cfRule type="expression" dxfId="490" priority="495">
      <formula>X12&lt;10</formula>
    </cfRule>
  </conditionalFormatting>
  <conditionalFormatting sqref="D22">
    <cfRule type="expression" dxfId="489" priority="486">
      <formula>X22=0</formula>
    </cfRule>
    <cfRule type="expression" dxfId="488" priority="487">
      <formula>X22&lt;0.25</formula>
    </cfRule>
    <cfRule type="expression" dxfId="487" priority="488">
      <formula>X22&lt;0.5</formula>
    </cfRule>
    <cfRule type="expression" dxfId="486" priority="489">
      <formula>X22&lt;0.75</formula>
    </cfRule>
    <cfRule type="expression" dxfId="485" priority="490">
      <formula>X22&lt;10</formula>
    </cfRule>
  </conditionalFormatting>
  <conditionalFormatting sqref="H22">
    <cfRule type="expression" dxfId="484" priority="481">
      <formula>AB22=0</formula>
    </cfRule>
    <cfRule type="expression" dxfId="483" priority="482">
      <formula>AB22&lt;0.25</formula>
    </cfRule>
    <cfRule type="expression" dxfId="482" priority="483">
      <formula>AB22&lt;0.5</formula>
    </cfRule>
    <cfRule type="expression" dxfId="481" priority="484">
      <formula>AB22&lt;0.75</formula>
    </cfRule>
    <cfRule type="expression" dxfId="480" priority="485">
      <formula>AB22&lt;10</formula>
    </cfRule>
  </conditionalFormatting>
  <conditionalFormatting sqref="L6">
    <cfRule type="expression" dxfId="479" priority="476">
      <formula>AF6=0</formula>
    </cfRule>
    <cfRule type="expression" dxfId="478" priority="477">
      <formula>AF6&lt;0.25</formula>
    </cfRule>
    <cfRule type="expression" dxfId="477" priority="478">
      <formula>AF6&lt;0.5</formula>
    </cfRule>
    <cfRule type="expression" dxfId="476" priority="479">
      <formula>AF6&lt;0.75</formula>
    </cfRule>
    <cfRule type="expression" dxfId="475" priority="480">
      <formula>AF6&lt;10</formula>
    </cfRule>
  </conditionalFormatting>
  <conditionalFormatting sqref="L12">
    <cfRule type="expression" dxfId="474" priority="471">
      <formula>AF12=0</formula>
    </cfRule>
    <cfRule type="expression" dxfId="473" priority="472">
      <formula>AF12&lt;0.25</formula>
    </cfRule>
    <cfRule type="expression" dxfId="472" priority="473">
      <formula>AF12&lt;0.5</formula>
    </cfRule>
    <cfRule type="expression" dxfId="471" priority="474">
      <formula>AF12&lt;0.75</formula>
    </cfRule>
    <cfRule type="expression" dxfId="470" priority="475">
      <formula>AF12&lt;10</formula>
    </cfRule>
  </conditionalFormatting>
  <conditionalFormatting sqref="L22">
    <cfRule type="expression" dxfId="469" priority="466">
      <formula>AF22=0</formula>
    </cfRule>
    <cfRule type="expression" dxfId="468" priority="467">
      <formula>AF22&lt;0.25</formula>
    </cfRule>
    <cfRule type="expression" dxfId="467" priority="468">
      <formula>AF22&lt;0.5</formula>
    </cfRule>
    <cfRule type="expression" dxfId="466" priority="469">
      <formula>AF22&lt;0.75</formula>
    </cfRule>
    <cfRule type="expression" dxfId="465" priority="470">
      <formula>AF22&lt;10</formula>
    </cfRule>
  </conditionalFormatting>
  <conditionalFormatting sqref="Q5">
    <cfRule type="expression" dxfId="464" priority="461">
      <formula>AK5=0</formula>
    </cfRule>
    <cfRule type="expression" dxfId="463" priority="462">
      <formula>AK5&lt;0.25</formula>
    </cfRule>
    <cfRule type="expression" dxfId="462" priority="463">
      <formula>AK5&lt;0.5</formula>
    </cfRule>
    <cfRule type="expression" dxfId="461" priority="464">
      <formula>AK5&lt;0.75</formula>
    </cfRule>
    <cfRule type="expression" dxfId="460" priority="465">
      <formula>AK5&lt;10</formula>
    </cfRule>
  </conditionalFormatting>
  <conditionalFormatting sqref="F8">
    <cfRule type="expression" dxfId="459" priority="456">
      <formula>Z8=0</formula>
    </cfRule>
    <cfRule type="expression" dxfId="458" priority="457">
      <formula>Z8&lt;0.25</formula>
    </cfRule>
    <cfRule type="expression" dxfId="457" priority="458">
      <formula>Z8&lt;0.5</formula>
    </cfRule>
    <cfRule type="expression" dxfId="456" priority="459">
      <formula>Z8&lt;0.75</formula>
    </cfRule>
    <cfRule type="expression" dxfId="455" priority="460">
      <formula>Z8&lt;10</formula>
    </cfRule>
  </conditionalFormatting>
  <conditionalFormatting sqref="H8">
    <cfRule type="expression" dxfId="454" priority="451">
      <formula>AB8=0</formula>
    </cfRule>
    <cfRule type="expression" dxfId="453" priority="452">
      <formula>AB8&lt;0.25</formula>
    </cfRule>
    <cfRule type="expression" dxfId="452" priority="453">
      <formula>AB8&lt;0.5</formula>
    </cfRule>
    <cfRule type="expression" dxfId="451" priority="454">
      <formula>AB8&lt;0.75</formula>
    </cfRule>
    <cfRule type="expression" dxfId="450" priority="455">
      <formula>AB8&lt;10</formula>
    </cfRule>
  </conditionalFormatting>
  <conditionalFormatting sqref="L8">
    <cfRule type="expression" dxfId="449" priority="446">
      <formula>AF8=0</formula>
    </cfRule>
    <cfRule type="expression" dxfId="448" priority="447">
      <formula>AF8&lt;0.25</formula>
    </cfRule>
    <cfRule type="expression" dxfId="447" priority="448">
      <formula>AF8&lt;0.5</formula>
    </cfRule>
    <cfRule type="expression" dxfId="446" priority="449">
      <formula>AF8&lt;0.75</formula>
    </cfRule>
    <cfRule type="expression" dxfId="445" priority="450">
      <formula>AF8&lt;10</formula>
    </cfRule>
  </conditionalFormatting>
  <conditionalFormatting sqref="N8">
    <cfRule type="expression" dxfId="444" priority="441">
      <formula>AH8=0</formula>
    </cfRule>
    <cfRule type="expression" dxfId="443" priority="442">
      <formula>AH8&lt;0.25</formula>
    </cfRule>
    <cfRule type="expression" dxfId="442" priority="443">
      <formula>AH8&lt;0.5</formula>
    </cfRule>
    <cfRule type="expression" dxfId="441" priority="444">
      <formula>AH8&lt;0.75</formula>
    </cfRule>
    <cfRule type="expression" dxfId="440" priority="445">
      <formula>AH8&lt;10</formula>
    </cfRule>
  </conditionalFormatting>
  <conditionalFormatting sqref="D14">
    <cfRule type="expression" dxfId="439" priority="436">
      <formula>X14=0</formula>
    </cfRule>
    <cfRule type="expression" dxfId="438" priority="437">
      <formula>X14&lt;0.25</formula>
    </cfRule>
    <cfRule type="expression" dxfId="437" priority="438">
      <formula>X14&lt;0.5</formula>
    </cfRule>
    <cfRule type="expression" dxfId="436" priority="439">
      <formula>X14&lt;0.75</formula>
    </cfRule>
    <cfRule type="expression" dxfId="435" priority="440">
      <formula>X14&lt;10</formula>
    </cfRule>
  </conditionalFormatting>
  <conditionalFormatting sqref="F14">
    <cfRule type="expression" dxfId="434" priority="431">
      <formula>Z14=0</formula>
    </cfRule>
    <cfRule type="expression" dxfId="433" priority="432">
      <formula>Z14&lt;0.25</formula>
    </cfRule>
    <cfRule type="expression" dxfId="432" priority="433">
      <formula>Z14&lt;0.5</formula>
    </cfRule>
    <cfRule type="expression" dxfId="431" priority="434">
      <formula>Z14&lt;0.75</formula>
    </cfRule>
    <cfRule type="expression" dxfId="430" priority="435">
      <formula>Z14&lt;10</formula>
    </cfRule>
  </conditionalFormatting>
  <conditionalFormatting sqref="H14">
    <cfRule type="expression" dxfId="429" priority="426">
      <formula>AB14=0</formula>
    </cfRule>
    <cfRule type="expression" dxfId="428" priority="427">
      <formula>AB14&lt;0.25</formula>
    </cfRule>
    <cfRule type="expression" dxfId="427" priority="428">
      <formula>AB14&lt;0.5</formula>
    </cfRule>
    <cfRule type="expression" dxfId="426" priority="429">
      <formula>AB14&lt;0.75</formula>
    </cfRule>
    <cfRule type="expression" dxfId="425" priority="430">
      <formula>AB14&lt;10</formula>
    </cfRule>
  </conditionalFormatting>
  <conditionalFormatting sqref="L14">
    <cfRule type="expression" dxfId="424" priority="421">
      <formula>AF14=0</formula>
    </cfRule>
    <cfRule type="expression" dxfId="423" priority="422">
      <formula>AF14&lt;0.25</formula>
    </cfRule>
    <cfRule type="expression" dxfId="422" priority="423">
      <formula>AF14&lt;0.5</formula>
    </cfRule>
    <cfRule type="expression" dxfId="421" priority="424">
      <formula>AF14&lt;0.75</formula>
    </cfRule>
    <cfRule type="expression" dxfId="420" priority="425">
      <formula>AF14&lt;10</formula>
    </cfRule>
  </conditionalFormatting>
  <conditionalFormatting sqref="D16">
    <cfRule type="expression" dxfId="419" priority="416">
      <formula>X16=0</formula>
    </cfRule>
    <cfRule type="expression" dxfId="418" priority="417">
      <formula>X16&lt;0.25</formula>
    </cfRule>
    <cfRule type="expression" dxfId="417" priority="418">
      <formula>X16&lt;0.5</formula>
    </cfRule>
    <cfRule type="expression" dxfId="416" priority="419">
      <formula>X16&lt;0.75</formula>
    </cfRule>
    <cfRule type="expression" dxfId="415" priority="420">
      <formula>X16&lt;10</formula>
    </cfRule>
  </conditionalFormatting>
  <conditionalFormatting sqref="F16">
    <cfRule type="expression" dxfId="414" priority="411">
      <formula>Z16=0</formula>
    </cfRule>
    <cfRule type="expression" dxfId="413" priority="412">
      <formula>Z16&lt;0.25</formula>
    </cfRule>
    <cfRule type="expression" dxfId="412" priority="413">
      <formula>Z16&lt;0.5</formula>
    </cfRule>
    <cfRule type="expression" dxfId="411" priority="414">
      <formula>Z16&lt;0.75</formula>
    </cfRule>
    <cfRule type="expression" dxfId="410" priority="415">
      <formula>Z16&lt;10</formula>
    </cfRule>
  </conditionalFormatting>
  <conditionalFormatting sqref="H16">
    <cfRule type="expression" dxfId="409" priority="406">
      <formula>AB16=0</formula>
    </cfRule>
    <cfRule type="expression" dxfId="408" priority="407">
      <formula>AB16&lt;0.25</formula>
    </cfRule>
    <cfRule type="expression" dxfId="407" priority="408">
      <formula>AB16&lt;0.5</formula>
    </cfRule>
    <cfRule type="expression" dxfId="406" priority="409">
      <formula>AB16&lt;0.75</formula>
    </cfRule>
    <cfRule type="expression" dxfId="405" priority="410">
      <formula>AB16&lt;10</formula>
    </cfRule>
  </conditionalFormatting>
  <conditionalFormatting sqref="D18">
    <cfRule type="expression" dxfId="404" priority="401">
      <formula>X18=0</formula>
    </cfRule>
    <cfRule type="expression" dxfId="403" priority="402">
      <formula>X18&lt;0.25</formula>
    </cfRule>
    <cfRule type="expression" dxfId="402" priority="403">
      <formula>X18&lt;0.5</formula>
    </cfRule>
    <cfRule type="expression" dxfId="401" priority="404">
      <formula>X18&lt;0.75</formula>
    </cfRule>
    <cfRule type="expression" dxfId="400" priority="405">
      <formula>X18&lt;10</formula>
    </cfRule>
  </conditionalFormatting>
  <conditionalFormatting sqref="F18">
    <cfRule type="expression" dxfId="399" priority="396">
      <formula>Z18=0</formula>
    </cfRule>
    <cfRule type="expression" dxfId="398" priority="397">
      <formula>Z18&lt;0.25</formula>
    </cfRule>
    <cfRule type="expression" dxfId="397" priority="398">
      <formula>Z18&lt;0.5</formula>
    </cfRule>
    <cfRule type="expression" dxfId="396" priority="399">
      <formula>Z18&lt;0.75</formula>
    </cfRule>
    <cfRule type="expression" dxfId="395" priority="400">
      <formula>Z18&lt;10</formula>
    </cfRule>
  </conditionalFormatting>
  <conditionalFormatting sqref="H18">
    <cfRule type="expression" dxfId="394" priority="391">
      <formula>AB18=0</formula>
    </cfRule>
    <cfRule type="expression" dxfId="393" priority="392">
      <formula>AB18&lt;0.25</formula>
    </cfRule>
    <cfRule type="expression" dxfId="392" priority="393">
      <formula>AB18&lt;0.5</formula>
    </cfRule>
    <cfRule type="expression" dxfId="391" priority="394">
      <formula>AB18&lt;0.75</formula>
    </cfRule>
    <cfRule type="expression" dxfId="390" priority="395">
      <formula>AB18&lt;10</formula>
    </cfRule>
  </conditionalFormatting>
  <conditionalFormatting sqref="D24">
    <cfRule type="expression" dxfId="389" priority="386">
      <formula>X24=0</formula>
    </cfRule>
    <cfRule type="expression" dxfId="388" priority="387">
      <formula>X24&lt;0.25</formula>
    </cfRule>
    <cfRule type="expression" dxfId="387" priority="388">
      <formula>X24&lt;0.5</formula>
    </cfRule>
    <cfRule type="expression" dxfId="386" priority="389">
      <formula>X24&lt;0.75</formula>
    </cfRule>
    <cfRule type="expression" dxfId="385" priority="390">
      <formula>X24&lt;10</formula>
    </cfRule>
  </conditionalFormatting>
  <conditionalFormatting sqref="D26">
    <cfRule type="expression" dxfId="384" priority="381">
      <formula>X26=0</formula>
    </cfRule>
    <cfRule type="expression" dxfId="383" priority="382">
      <formula>X26&lt;0.25</formula>
    </cfRule>
    <cfRule type="expression" dxfId="382" priority="383">
      <formula>X26&lt;0.5</formula>
    </cfRule>
    <cfRule type="expression" dxfId="381" priority="384">
      <formula>X26&lt;0.75</formula>
    </cfRule>
    <cfRule type="expression" dxfId="380" priority="385">
      <formula>X26&lt;10</formula>
    </cfRule>
  </conditionalFormatting>
  <conditionalFormatting sqref="H24">
    <cfRule type="expression" dxfId="379" priority="376">
      <formula>AB24=0</formula>
    </cfRule>
    <cfRule type="expression" dxfId="378" priority="377">
      <formula>AB24&lt;0.25</formula>
    </cfRule>
    <cfRule type="expression" dxfId="377" priority="378">
      <formula>AB24&lt;0.5</formula>
    </cfRule>
    <cfRule type="expression" dxfId="376" priority="379">
      <formula>AB24&lt;0.75</formula>
    </cfRule>
    <cfRule type="expression" dxfId="375" priority="380">
      <formula>AB24&lt;10</formula>
    </cfRule>
  </conditionalFormatting>
  <conditionalFormatting sqref="L24">
    <cfRule type="expression" dxfId="374" priority="371">
      <formula>AF24=0</formula>
    </cfRule>
    <cfRule type="expression" dxfId="373" priority="372">
      <formula>AF24&lt;0.25</formula>
    </cfRule>
    <cfRule type="expression" dxfId="372" priority="373">
      <formula>AF24&lt;0.5</formula>
    </cfRule>
    <cfRule type="expression" dxfId="371" priority="374">
      <formula>AF24&lt;0.75</formula>
    </cfRule>
    <cfRule type="expression" dxfId="370" priority="375">
      <formula>AF24&lt;10</formula>
    </cfRule>
  </conditionalFormatting>
  <conditionalFormatting sqref="Q11">
    <cfRule type="expression" dxfId="369" priority="366">
      <formula>AK11=0</formula>
    </cfRule>
    <cfRule type="expression" dxfId="368" priority="367">
      <formula>AK11&lt;0.25</formula>
    </cfRule>
    <cfRule type="expression" dxfId="367" priority="368">
      <formula>AK11&lt;0.5</formula>
    </cfRule>
    <cfRule type="expression" dxfId="366" priority="369">
      <formula>AK11&lt;0.75</formula>
    </cfRule>
    <cfRule type="expression" dxfId="365" priority="370">
      <formula>AK11&lt;10</formula>
    </cfRule>
  </conditionalFormatting>
  <conditionalFormatting sqref="Q21">
    <cfRule type="expression" dxfId="364" priority="361">
      <formula>AK21=0</formula>
    </cfRule>
    <cfRule type="expression" dxfId="363" priority="362">
      <formula>AK21&lt;0.25</formula>
    </cfRule>
    <cfRule type="expression" dxfId="362" priority="363">
      <formula>AK21&lt;0.5</formula>
    </cfRule>
    <cfRule type="expression" dxfId="361" priority="364">
      <formula>AK21&lt;0.75</formula>
    </cfRule>
    <cfRule type="expression" dxfId="360" priority="365">
      <formula>AK21&lt;10</formula>
    </cfRule>
  </conditionalFormatting>
  <conditionalFormatting sqref="C54">
    <cfRule type="expression" dxfId="359" priority="356">
      <formula>W54=0</formula>
    </cfRule>
    <cfRule type="expression" dxfId="358" priority="357">
      <formula>W54&lt;0.25</formula>
    </cfRule>
    <cfRule type="expression" dxfId="357" priority="358">
      <formula>W54&lt;0.5</formula>
    </cfRule>
    <cfRule type="expression" dxfId="356" priority="359">
      <formula>W54&lt;0.75</formula>
    </cfRule>
    <cfRule type="expression" dxfId="355" priority="360">
      <formula>W54&lt;10</formula>
    </cfRule>
  </conditionalFormatting>
  <conditionalFormatting sqref="C60">
    <cfRule type="expression" dxfId="354" priority="351">
      <formula>W60=0</formula>
    </cfRule>
    <cfRule type="expression" dxfId="353" priority="352">
      <formula>W60&lt;0.25</formula>
    </cfRule>
    <cfRule type="expression" dxfId="352" priority="353">
      <formula>W60&lt;0.5</formula>
    </cfRule>
    <cfRule type="expression" dxfId="351" priority="354">
      <formula>W60&lt;0.75</formula>
    </cfRule>
    <cfRule type="expression" dxfId="350" priority="355">
      <formula>W60&lt;10</formula>
    </cfRule>
  </conditionalFormatting>
  <conditionalFormatting sqref="C62">
    <cfRule type="expression" dxfId="349" priority="346">
      <formula>W62=0</formula>
    </cfRule>
    <cfRule type="expression" dxfId="348" priority="347">
      <formula>W62&lt;0.25</formula>
    </cfRule>
    <cfRule type="expression" dxfId="347" priority="348">
      <formula>W62&lt;0.5</formula>
    </cfRule>
    <cfRule type="expression" dxfId="346" priority="349">
      <formula>W62&lt;0.75</formula>
    </cfRule>
    <cfRule type="expression" dxfId="345" priority="350">
      <formula>W62&lt;10</formula>
    </cfRule>
  </conditionalFormatting>
  <conditionalFormatting sqref="C51">
    <cfRule type="expression" dxfId="344" priority="341">
      <formula>X51=0</formula>
    </cfRule>
    <cfRule type="expression" dxfId="343" priority="342">
      <formula>X51&lt;0.25</formula>
    </cfRule>
    <cfRule type="expression" dxfId="342" priority="343">
      <formula>X51&lt;0.5</formula>
    </cfRule>
    <cfRule type="expression" dxfId="341" priority="344">
      <formula>X51&lt;0.75</formula>
    </cfRule>
    <cfRule type="expression" dxfId="340" priority="345">
      <formula>X51&lt;10</formula>
    </cfRule>
  </conditionalFormatting>
  <conditionalFormatting sqref="D54">
    <cfRule type="expression" dxfId="339" priority="336">
      <formula>X54=0</formula>
    </cfRule>
    <cfRule type="expression" dxfId="338" priority="337">
      <formula>X54&lt;0.25</formula>
    </cfRule>
    <cfRule type="expression" dxfId="337" priority="338">
      <formula>X54&lt;0.5</formula>
    </cfRule>
    <cfRule type="expression" dxfId="336" priority="339">
      <formula>X54&lt;0.75</formula>
    </cfRule>
    <cfRule type="expression" dxfId="335" priority="340">
      <formula>X54&lt;10</formula>
    </cfRule>
  </conditionalFormatting>
  <conditionalFormatting sqref="D56">
    <cfRule type="expression" dxfId="334" priority="331">
      <formula>X56=0</formula>
    </cfRule>
    <cfRule type="expression" dxfId="333" priority="332">
      <formula>X56&lt;0.25</formula>
    </cfRule>
    <cfRule type="expression" dxfId="332" priority="333">
      <formula>X56&lt;0.5</formula>
    </cfRule>
    <cfRule type="expression" dxfId="331" priority="334">
      <formula>X56&lt;0.75</formula>
    </cfRule>
    <cfRule type="expression" dxfId="330" priority="335">
      <formula>X56&lt;10</formula>
    </cfRule>
  </conditionalFormatting>
  <conditionalFormatting sqref="D60">
    <cfRule type="expression" dxfId="329" priority="326">
      <formula>X60=0</formula>
    </cfRule>
    <cfRule type="expression" dxfId="328" priority="327">
      <formula>X60&lt;0.25</formula>
    </cfRule>
    <cfRule type="expression" dxfId="327" priority="328">
      <formula>X60&lt;0.5</formula>
    </cfRule>
    <cfRule type="expression" dxfId="326" priority="329">
      <formula>X60&lt;0.75</formula>
    </cfRule>
    <cfRule type="expression" dxfId="325" priority="330">
      <formula>X60&lt;10</formula>
    </cfRule>
  </conditionalFormatting>
  <conditionalFormatting sqref="D70">
    <cfRule type="expression" dxfId="324" priority="321">
      <formula>X70=0</formula>
    </cfRule>
    <cfRule type="expression" dxfId="323" priority="322">
      <formula>X70&lt;0.25</formula>
    </cfRule>
    <cfRule type="expression" dxfId="322" priority="323">
      <formula>X70&lt;0.5</formula>
    </cfRule>
    <cfRule type="expression" dxfId="321" priority="324">
      <formula>X70&lt;0.75</formula>
    </cfRule>
    <cfRule type="expression" dxfId="320" priority="325">
      <formula>X70&lt;10</formula>
    </cfRule>
  </conditionalFormatting>
  <conditionalFormatting sqref="H70">
    <cfRule type="expression" dxfId="319" priority="316">
      <formula>AB70=0</formula>
    </cfRule>
    <cfRule type="expression" dxfId="318" priority="317">
      <formula>AB70&lt;0.25</formula>
    </cfRule>
    <cfRule type="expression" dxfId="317" priority="318">
      <formula>AB70&lt;0.5</formula>
    </cfRule>
    <cfRule type="expression" dxfId="316" priority="319">
      <formula>AB70&lt;0.75</formula>
    </cfRule>
    <cfRule type="expression" dxfId="315" priority="320">
      <formula>AB70&lt;10</formula>
    </cfRule>
  </conditionalFormatting>
  <conditionalFormatting sqref="L54">
    <cfRule type="expression" dxfId="314" priority="311">
      <formula>AF54=0</formula>
    </cfRule>
    <cfRule type="expression" dxfId="313" priority="312">
      <formula>AF54&lt;0.25</formula>
    </cfRule>
    <cfRule type="expression" dxfId="312" priority="313">
      <formula>AF54&lt;0.5</formula>
    </cfRule>
    <cfRule type="expression" dxfId="311" priority="314">
      <formula>AF54&lt;0.75</formula>
    </cfRule>
    <cfRule type="expression" dxfId="310" priority="315">
      <formula>AF54&lt;10</formula>
    </cfRule>
  </conditionalFormatting>
  <conditionalFormatting sqref="L60">
    <cfRule type="expression" dxfId="309" priority="306">
      <formula>AF60=0</formula>
    </cfRule>
    <cfRule type="expression" dxfId="308" priority="307">
      <formula>AF60&lt;0.25</formula>
    </cfRule>
    <cfRule type="expression" dxfId="307" priority="308">
      <formula>AF60&lt;0.5</formula>
    </cfRule>
    <cfRule type="expression" dxfId="306" priority="309">
      <formula>AF60&lt;0.75</formula>
    </cfRule>
    <cfRule type="expression" dxfId="305" priority="310">
      <formula>AF60&lt;10</formula>
    </cfRule>
  </conditionalFormatting>
  <conditionalFormatting sqref="L70">
    <cfRule type="expression" dxfId="304" priority="301">
      <formula>AF70=0</formula>
    </cfRule>
    <cfRule type="expression" dxfId="303" priority="302">
      <formula>AF70&lt;0.25</formula>
    </cfRule>
    <cfRule type="expression" dxfId="302" priority="303">
      <formula>AF70&lt;0.5</formula>
    </cfRule>
    <cfRule type="expression" dxfId="301" priority="304">
      <formula>AF70&lt;0.75</formula>
    </cfRule>
    <cfRule type="expression" dxfId="300" priority="305">
      <formula>AF70&lt;10</formula>
    </cfRule>
  </conditionalFormatting>
  <conditionalFormatting sqref="Q53">
    <cfRule type="expression" dxfId="299" priority="296">
      <formula>AK53=0</formula>
    </cfRule>
    <cfRule type="expression" dxfId="298" priority="297">
      <formula>AK53&lt;0.25</formula>
    </cfRule>
    <cfRule type="expression" dxfId="297" priority="298">
      <formula>AK53&lt;0.5</formula>
    </cfRule>
    <cfRule type="expression" dxfId="296" priority="299">
      <formula>AK53&lt;0.75</formula>
    </cfRule>
    <cfRule type="expression" dxfId="295" priority="300">
      <formula>AK53&lt;10</formula>
    </cfRule>
  </conditionalFormatting>
  <conditionalFormatting sqref="F56">
    <cfRule type="expression" dxfId="294" priority="291">
      <formula>Z56=0</formula>
    </cfRule>
    <cfRule type="expression" dxfId="293" priority="292">
      <formula>Z56&lt;0.25</formula>
    </cfRule>
    <cfRule type="expression" dxfId="292" priority="293">
      <formula>Z56&lt;0.5</formula>
    </cfRule>
    <cfRule type="expression" dxfId="291" priority="294">
      <formula>Z56&lt;0.75</formula>
    </cfRule>
    <cfRule type="expression" dxfId="290" priority="295">
      <formula>Z56&lt;10</formula>
    </cfRule>
  </conditionalFormatting>
  <conditionalFormatting sqref="H56">
    <cfRule type="expression" dxfId="289" priority="286">
      <formula>AB56=0</formula>
    </cfRule>
    <cfRule type="expression" dxfId="288" priority="287">
      <formula>AB56&lt;0.25</formula>
    </cfRule>
    <cfRule type="expression" dxfId="287" priority="288">
      <formula>AB56&lt;0.5</formula>
    </cfRule>
    <cfRule type="expression" dxfId="286" priority="289">
      <formula>AB56&lt;0.75</formula>
    </cfRule>
    <cfRule type="expression" dxfId="285" priority="290">
      <formula>AB56&lt;10</formula>
    </cfRule>
  </conditionalFormatting>
  <conditionalFormatting sqref="L56">
    <cfRule type="expression" dxfId="284" priority="281">
      <formula>AF56=0</formula>
    </cfRule>
    <cfRule type="expression" dxfId="283" priority="282">
      <formula>AF56&lt;0.25</formula>
    </cfRule>
    <cfRule type="expression" dxfId="282" priority="283">
      <formula>AF56&lt;0.5</formula>
    </cfRule>
    <cfRule type="expression" dxfId="281" priority="284">
      <formula>AF56&lt;0.75</formula>
    </cfRule>
    <cfRule type="expression" dxfId="280" priority="285">
      <formula>AF56&lt;10</formula>
    </cfRule>
  </conditionalFormatting>
  <conditionalFormatting sqref="N56">
    <cfRule type="expression" dxfId="279" priority="276">
      <formula>AH56=0</formula>
    </cfRule>
    <cfRule type="expression" dxfId="278" priority="277">
      <formula>AH56&lt;0.25</formula>
    </cfRule>
    <cfRule type="expression" dxfId="277" priority="278">
      <formula>AH56&lt;0.5</formula>
    </cfRule>
    <cfRule type="expression" dxfId="276" priority="279">
      <formula>AH56&lt;0.75</formula>
    </cfRule>
    <cfRule type="expression" dxfId="275" priority="280">
      <formula>AH56&lt;10</formula>
    </cfRule>
  </conditionalFormatting>
  <conditionalFormatting sqref="D62">
    <cfRule type="expression" dxfId="274" priority="271">
      <formula>X62=0</formula>
    </cfRule>
    <cfRule type="expression" dxfId="273" priority="272">
      <formula>X62&lt;0.25</formula>
    </cfRule>
    <cfRule type="expression" dxfId="272" priority="273">
      <formula>X62&lt;0.5</formula>
    </cfRule>
    <cfRule type="expression" dxfId="271" priority="274">
      <formula>X62&lt;0.75</formula>
    </cfRule>
    <cfRule type="expression" dxfId="270" priority="275">
      <formula>X62&lt;10</formula>
    </cfRule>
  </conditionalFormatting>
  <conditionalFormatting sqref="F62">
    <cfRule type="expression" dxfId="269" priority="266">
      <formula>Z62=0</formula>
    </cfRule>
    <cfRule type="expression" dxfId="268" priority="267">
      <formula>Z62&lt;0.25</formula>
    </cfRule>
    <cfRule type="expression" dxfId="267" priority="268">
      <formula>Z62&lt;0.5</formula>
    </cfRule>
    <cfRule type="expression" dxfId="266" priority="269">
      <formula>Z62&lt;0.75</formula>
    </cfRule>
    <cfRule type="expression" dxfId="265" priority="270">
      <formula>Z62&lt;10</formula>
    </cfRule>
  </conditionalFormatting>
  <conditionalFormatting sqref="H62">
    <cfRule type="expression" dxfId="264" priority="261">
      <formula>AB62=0</formula>
    </cfRule>
    <cfRule type="expression" dxfId="263" priority="262">
      <formula>AB62&lt;0.25</formula>
    </cfRule>
    <cfRule type="expression" dxfId="262" priority="263">
      <formula>AB62&lt;0.5</formula>
    </cfRule>
    <cfRule type="expression" dxfId="261" priority="264">
      <formula>AB62&lt;0.75</formula>
    </cfRule>
    <cfRule type="expression" dxfId="260" priority="265">
      <formula>AB62&lt;10</formula>
    </cfRule>
  </conditionalFormatting>
  <conditionalFormatting sqref="L62">
    <cfRule type="expression" dxfId="259" priority="256">
      <formula>AF62=0</formula>
    </cfRule>
    <cfRule type="expression" dxfId="258" priority="257">
      <formula>AF62&lt;0.25</formula>
    </cfRule>
    <cfRule type="expression" dxfId="257" priority="258">
      <formula>AF62&lt;0.5</formula>
    </cfRule>
    <cfRule type="expression" dxfId="256" priority="259">
      <formula>AF62&lt;0.75</formula>
    </cfRule>
    <cfRule type="expression" dxfId="255" priority="260">
      <formula>AF62&lt;10</formula>
    </cfRule>
  </conditionalFormatting>
  <conditionalFormatting sqref="D64">
    <cfRule type="expression" dxfId="254" priority="251">
      <formula>X64=0</formula>
    </cfRule>
    <cfRule type="expression" dxfId="253" priority="252">
      <formula>X64&lt;0.25</formula>
    </cfRule>
    <cfRule type="expression" dxfId="252" priority="253">
      <formula>X64&lt;0.5</formula>
    </cfRule>
    <cfRule type="expression" dxfId="251" priority="254">
      <formula>X64&lt;0.75</formula>
    </cfRule>
    <cfRule type="expression" dxfId="250" priority="255">
      <formula>X64&lt;10</formula>
    </cfRule>
  </conditionalFormatting>
  <conditionalFormatting sqref="F64">
    <cfRule type="expression" dxfId="249" priority="246">
      <formula>Z64=0</formula>
    </cfRule>
    <cfRule type="expression" dxfId="248" priority="247">
      <formula>Z64&lt;0.25</formula>
    </cfRule>
    <cfRule type="expression" dxfId="247" priority="248">
      <formula>Z64&lt;0.5</formula>
    </cfRule>
    <cfRule type="expression" dxfId="246" priority="249">
      <formula>Z64&lt;0.75</formula>
    </cfRule>
    <cfRule type="expression" dxfId="245" priority="250">
      <formula>Z64&lt;10</formula>
    </cfRule>
  </conditionalFormatting>
  <conditionalFormatting sqref="H64">
    <cfRule type="expression" dxfId="244" priority="241">
      <formula>AB64=0</formula>
    </cfRule>
    <cfRule type="expression" dxfId="243" priority="242">
      <formula>AB64&lt;0.25</formula>
    </cfRule>
    <cfRule type="expression" dxfId="242" priority="243">
      <formula>AB64&lt;0.5</formula>
    </cfRule>
    <cfRule type="expression" dxfId="241" priority="244">
      <formula>AB64&lt;0.75</formula>
    </cfRule>
    <cfRule type="expression" dxfId="240" priority="245">
      <formula>AB64&lt;10</formula>
    </cfRule>
  </conditionalFormatting>
  <conditionalFormatting sqref="D66">
    <cfRule type="expression" dxfId="239" priority="236">
      <formula>X66=0</formula>
    </cfRule>
    <cfRule type="expression" dxfId="238" priority="237">
      <formula>X66&lt;0.25</formula>
    </cfRule>
    <cfRule type="expression" dxfId="237" priority="238">
      <formula>X66&lt;0.5</formula>
    </cfRule>
    <cfRule type="expression" dxfId="236" priority="239">
      <formula>X66&lt;0.75</formula>
    </cfRule>
    <cfRule type="expression" dxfId="235" priority="240">
      <formula>X66&lt;10</formula>
    </cfRule>
  </conditionalFormatting>
  <conditionalFormatting sqref="F66">
    <cfRule type="expression" dxfId="234" priority="231">
      <formula>Z66=0</formula>
    </cfRule>
    <cfRule type="expression" dxfId="233" priority="232">
      <formula>Z66&lt;0.25</formula>
    </cfRule>
    <cfRule type="expression" dxfId="232" priority="233">
      <formula>Z66&lt;0.5</formula>
    </cfRule>
    <cfRule type="expression" dxfId="231" priority="234">
      <formula>Z66&lt;0.75</formula>
    </cfRule>
    <cfRule type="expression" dxfId="230" priority="235">
      <formula>Z66&lt;10</formula>
    </cfRule>
  </conditionalFormatting>
  <conditionalFormatting sqref="H66">
    <cfRule type="expression" dxfId="229" priority="226">
      <formula>AB66=0</formula>
    </cfRule>
    <cfRule type="expression" dxfId="228" priority="227">
      <formula>AB66&lt;0.25</formula>
    </cfRule>
    <cfRule type="expression" dxfId="227" priority="228">
      <formula>AB66&lt;0.5</formula>
    </cfRule>
    <cfRule type="expression" dxfId="226" priority="229">
      <formula>AB66&lt;0.75</formula>
    </cfRule>
    <cfRule type="expression" dxfId="225" priority="230">
      <formula>AB66&lt;10</formula>
    </cfRule>
  </conditionalFormatting>
  <conditionalFormatting sqref="D72">
    <cfRule type="expression" dxfId="224" priority="221">
      <formula>X72=0</formula>
    </cfRule>
    <cfRule type="expression" dxfId="223" priority="222">
      <formula>X72&lt;0.25</formula>
    </cfRule>
    <cfRule type="expression" dxfId="222" priority="223">
      <formula>X72&lt;0.5</formula>
    </cfRule>
    <cfRule type="expression" dxfId="221" priority="224">
      <formula>X72&lt;0.75</formula>
    </cfRule>
    <cfRule type="expression" dxfId="220" priority="225">
      <formula>X72&lt;10</formula>
    </cfRule>
  </conditionalFormatting>
  <conditionalFormatting sqref="D74">
    <cfRule type="expression" dxfId="219" priority="216">
      <formula>X74=0</formula>
    </cfRule>
    <cfRule type="expression" dxfId="218" priority="217">
      <formula>X74&lt;0.25</formula>
    </cfRule>
    <cfRule type="expression" dxfId="217" priority="218">
      <formula>X74&lt;0.5</formula>
    </cfRule>
    <cfRule type="expression" dxfId="216" priority="219">
      <formula>X74&lt;0.75</formula>
    </cfRule>
    <cfRule type="expression" dxfId="215" priority="220">
      <formula>X74&lt;10</formula>
    </cfRule>
  </conditionalFormatting>
  <conditionalFormatting sqref="H72">
    <cfRule type="expression" dxfId="214" priority="211">
      <formula>AB72=0</formula>
    </cfRule>
    <cfRule type="expression" dxfId="213" priority="212">
      <formula>AB72&lt;0.25</formula>
    </cfRule>
    <cfRule type="expression" dxfId="212" priority="213">
      <formula>AB72&lt;0.5</formula>
    </cfRule>
    <cfRule type="expression" dxfId="211" priority="214">
      <formula>AB72&lt;0.75</formula>
    </cfRule>
    <cfRule type="expression" dxfId="210" priority="215">
      <formula>AB72&lt;10</formula>
    </cfRule>
  </conditionalFormatting>
  <conditionalFormatting sqref="L72">
    <cfRule type="expression" dxfId="209" priority="206">
      <formula>AF72=0</formula>
    </cfRule>
    <cfRule type="expression" dxfId="208" priority="207">
      <formula>AF72&lt;0.25</formula>
    </cfRule>
    <cfRule type="expression" dxfId="207" priority="208">
      <formula>AF72&lt;0.5</formula>
    </cfRule>
    <cfRule type="expression" dxfId="206" priority="209">
      <formula>AF72&lt;0.75</formula>
    </cfRule>
    <cfRule type="expression" dxfId="205" priority="210">
      <formula>AF72&lt;10</formula>
    </cfRule>
  </conditionalFormatting>
  <conditionalFormatting sqref="Q59">
    <cfRule type="expression" dxfId="204" priority="201">
      <formula>AK59=0</formula>
    </cfRule>
    <cfRule type="expression" dxfId="203" priority="202">
      <formula>AK59&lt;0.25</formula>
    </cfRule>
    <cfRule type="expression" dxfId="202" priority="203">
      <formula>AK59&lt;0.5</formula>
    </cfRule>
    <cfRule type="expression" dxfId="201" priority="204">
      <formula>AK59&lt;0.75</formula>
    </cfRule>
    <cfRule type="expression" dxfId="200" priority="205">
      <formula>AK59&lt;10</formula>
    </cfRule>
  </conditionalFormatting>
  <conditionalFormatting sqref="Q69">
    <cfRule type="expression" dxfId="199" priority="196">
      <formula>AK69=0</formula>
    </cfRule>
    <cfRule type="expression" dxfId="198" priority="197">
      <formula>AK69&lt;0.25</formula>
    </cfRule>
    <cfRule type="expression" dxfId="197" priority="198">
      <formula>AK69&lt;0.5</formula>
    </cfRule>
    <cfRule type="expression" dxfId="196" priority="199">
      <formula>AK69&lt;0.75</formula>
    </cfRule>
    <cfRule type="expression" dxfId="195" priority="200">
      <formula>AK69&lt;10</formula>
    </cfRule>
  </conditionalFormatting>
  <conditionalFormatting sqref="AJ53">
    <cfRule type="expression" dxfId="194" priority="191">
      <formula>$W52=0</formula>
    </cfRule>
    <cfRule type="expression" dxfId="193" priority="192">
      <formula>$W52&lt;0.25</formula>
    </cfRule>
    <cfRule type="expression" dxfId="192" priority="193">
      <formula>$W52&lt;0.5</formula>
    </cfRule>
    <cfRule type="expression" dxfId="191" priority="194">
      <formula>$W52&lt;0.75</formula>
    </cfRule>
    <cfRule type="expression" dxfId="190" priority="195">
      <formula>$W52&lt;10</formula>
    </cfRule>
  </conditionalFormatting>
  <conditionalFormatting sqref="W6">
    <cfRule type="expression" dxfId="189" priority="186">
      <formula>$W6=0</formula>
    </cfRule>
    <cfRule type="expression" dxfId="188" priority="187">
      <formula>$W6&lt;0.25</formula>
    </cfRule>
    <cfRule type="expression" dxfId="187" priority="188">
      <formula>$W6&lt;0.5</formula>
    </cfRule>
    <cfRule type="expression" dxfId="186" priority="189">
      <formula>$W6&lt;0.75</formula>
    </cfRule>
    <cfRule type="expression" dxfId="185" priority="190">
      <formula>$W6&lt;10</formula>
    </cfRule>
  </conditionalFormatting>
  <conditionalFormatting sqref="W8">
    <cfRule type="expression" dxfId="184" priority="181">
      <formula>$W8=0</formula>
    </cfRule>
    <cfRule type="expression" dxfId="183" priority="182">
      <formula>$W8&lt;0.25</formula>
    </cfRule>
    <cfRule type="expression" dxfId="182" priority="183">
      <formula>$W8&lt;0.5</formula>
    </cfRule>
    <cfRule type="expression" dxfId="181" priority="184">
      <formula>$W8&lt;0.75</formula>
    </cfRule>
    <cfRule type="expression" dxfId="180" priority="185">
      <formula>$W8&lt;10</formula>
    </cfRule>
  </conditionalFormatting>
  <conditionalFormatting sqref="W54">
    <cfRule type="expression" dxfId="179" priority="176">
      <formula>$W54=0</formula>
    </cfRule>
    <cfRule type="expression" dxfId="178" priority="177">
      <formula>$W54&lt;0.25</formula>
    </cfRule>
    <cfRule type="expression" dxfId="177" priority="178">
      <formula>$W54&lt;0.5</formula>
    </cfRule>
    <cfRule type="expression" dxfId="176" priority="179">
      <formula>$W54&lt;0.75</formula>
    </cfRule>
    <cfRule type="expression" dxfId="175" priority="180">
      <formula>$W54&lt;10</formula>
    </cfRule>
  </conditionalFormatting>
  <conditionalFormatting sqref="W56">
    <cfRule type="expression" dxfId="174" priority="171">
      <formula>$W56=0</formula>
    </cfRule>
    <cfRule type="expression" dxfId="173" priority="172">
      <formula>$W56&lt;0.25</formula>
    </cfRule>
    <cfRule type="expression" dxfId="172" priority="173">
      <formula>$W56&lt;0.5</formula>
    </cfRule>
    <cfRule type="expression" dxfId="171" priority="174">
      <formula>$W56&lt;0.75</formula>
    </cfRule>
    <cfRule type="expression" dxfId="170" priority="175">
      <formula>$W56&lt;10</formula>
    </cfRule>
  </conditionalFormatting>
  <conditionalFormatting sqref="C104">
    <cfRule type="expression" dxfId="169" priority="166">
      <formula>W104=0</formula>
    </cfRule>
    <cfRule type="expression" dxfId="168" priority="167">
      <formula>W104&lt;0.25</formula>
    </cfRule>
    <cfRule type="expression" dxfId="167" priority="168">
      <formula>W104&lt;0.5</formula>
    </cfRule>
    <cfRule type="expression" dxfId="166" priority="169">
      <formula>W104&lt;0.75</formula>
    </cfRule>
    <cfRule type="expression" dxfId="165" priority="170">
      <formula>W104&lt;10</formula>
    </cfRule>
  </conditionalFormatting>
  <conditionalFormatting sqref="C110">
    <cfRule type="expression" dxfId="164" priority="161">
      <formula>W110=0</formula>
    </cfRule>
    <cfRule type="expression" dxfId="163" priority="162">
      <formula>W110&lt;0.25</formula>
    </cfRule>
    <cfRule type="expression" dxfId="162" priority="163">
      <formula>W110&lt;0.5</formula>
    </cfRule>
    <cfRule type="expression" dxfId="161" priority="164">
      <formula>W110&lt;0.75</formula>
    </cfRule>
    <cfRule type="expression" dxfId="160" priority="165">
      <formula>W110&lt;10</formula>
    </cfRule>
  </conditionalFormatting>
  <conditionalFormatting sqref="C112">
    <cfRule type="expression" dxfId="159" priority="156">
      <formula>W112=0</formula>
    </cfRule>
    <cfRule type="expression" dxfId="158" priority="157">
      <formula>W112&lt;0.25</formula>
    </cfRule>
    <cfRule type="expression" dxfId="157" priority="158">
      <formula>W112&lt;0.5</formula>
    </cfRule>
    <cfRule type="expression" dxfId="156" priority="159">
      <formula>W112&lt;0.75</formula>
    </cfRule>
    <cfRule type="expression" dxfId="155" priority="160">
      <formula>W112&lt;10</formula>
    </cfRule>
  </conditionalFormatting>
  <conditionalFormatting sqref="C101">
    <cfRule type="expression" dxfId="154" priority="151">
      <formula>X101=0</formula>
    </cfRule>
    <cfRule type="expression" dxfId="153" priority="152">
      <formula>X101&lt;0.25</formula>
    </cfRule>
    <cfRule type="expression" dxfId="152" priority="153">
      <formula>X101&lt;0.5</formula>
    </cfRule>
    <cfRule type="expression" dxfId="151" priority="154">
      <formula>X101&lt;0.75</formula>
    </cfRule>
    <cfRule type="expression" dxfId="150" priority="155">
      <formula>X101&lt;10</formula>
    </cfRule>
  </conditionalFormatting>
  <conditionalFormatting sqref="D104">
    <cfRule type="expression" dxfId="149" priority="146">
      <formula>X104=0</formula>
    </cfRule>
    <cfRule type="expression" dxfId="148" priority="147">
      <formula>X104&lt;0.25</formula>
    </cfRule>
    <cfRule type="expression" dxfId="147" priority="148">
      <formula>X104&lt;0.5</formula>
    </cfRule>
    <cfRule type="expression" dxfId="146" priority="149">
      <formula>X104&lt;0.75</formula>
    </cfRule>
    <cfRule type="expression" dxfId="145" priority="150">
      <formula>X104&lt;10</formula>
    </cfRule>
  </conditionalFormatting>
  <conditionalFormatting sqref="D106">
    <cfRule type="expression" dxfId="144" priority="141">
      <formula>X106=0</formula>
    </cfRule>
    <cfRule type="expression" dxfId="143" priority="142">
      <formula>X106&lt;0.25</formula>
    </cfRule>
    <cfRule type="expression" dxfId="142" priority="143">
      <formula>X106&lt;0.5</formula>
    </cfRule>
    <cfRule type="expression" dxfId="141" priority="144">
      <formula>X106&lt;0.75</formula>
    </cfRule>
    <cfRule type="expression" dxfId="140" priority="145">
      <formula>X106&lt;10</formula>
    </cfRule>
  </conditionalFormatting>
  <conditionalFormatting sqref="D110">
    <cfRule type="expression" dxfId="139" priority="136">
      <formula>X110=0</formula>
    </cfRule>
    <cfRule type="expression" dxfId="138" priority="137">
      <formula>X110&lt;0.25</formula>
    </cfRule>
    <cfRule type="expression" dxfId="137" priority="138">
      <formula>X110&lt;0.5</formula>
    </cfRule>
    <cfRule type="expression" dxfId="136" priority="139">
      <formula>X110&lt;0.75</formula>
    </cfRule>
    <cfRule type="expression" dxfId="135" priority="140">
      <formula>X110&lt;10</formula>
    </cfRule>
  </conditionalFormatting>
  <conditionalFormatting sqref="D120">
    <cfRule type="expression" dxfId="134" priority="131">
      <formula>X120=0</formula>
    </cfRule>
    <cfRule type="expression" dxfId="133" priority="132">
      <formula>X120&lt;0.25</formula>
    </cfRule>
    <cfRule type="expression" dxfId="132" priority="133">
      <formula>X120&lt;0.5</formula>
    </cfRule>
    <cfRule type="expression" dxfId="131" priority="134">
      <formula>X120&lt;0.75</formula>
    </cfRule>
    <cfRule type="expression" dxfId="130" priority="135">
      <formula>X120&lt;10</formula>
    </cfRule>
  </conditionalFormatting>
  <conditionalFormatting sqref="H120">
    <cfRule type="expression" dxfId="129" priority="126">
      <formula>AB120=0</formula>
    </cfRule>
    <cfRule type="expression" dxfId="128" priority="127">
      <formula>AB120&lt;0.25</formula>
    </cfRule>
    <cfRule type="expression" dxfId="127" priority="128">
      <formula>AB120&lt;0.5</formula>
    </cfRule>
    <cfRule type="expression" dxfId="126" priority="129">
      <formula>AB120&lt;0.75</formula>
    </cfRule>
    <cfRule type="expression" dxfId="125" priority="130">
      <formula>AB120&lt;10</formula>
    </cfRule>
  </conditionalFormatting>
  <conditionalFormatting sqref="L104">
    <cfRule type="expression" dxfId="124" priority="121">
      <formula>AF104=0</formula>
    </cfRule>
    <cfRule type="expression" dxfId="123" priority="122">
      <formula>AF104&lt;0.25</formula>
    </cfRule>
    <cfRule type="expression" dxfId="122" priority="123">
      <formula>AF104&lt;0.5</formula>
    </cfRule>
    <cfRule type="expression" dxfId="121" priority="124">
      <formula>AF104&lt;0.75</formula>
    </cfRule>
    <cfRule type="expression" dxfId="120" priority="125">
      <formula>AF104&lt;10</formula>
    </cfRule>
  </conditionalFormatting>
  <conditionalFormatting sqref="L110">
    <cfRule type="expression" dxfId="119" priority="116">
      <formula>AF110=0</formula>
    </cfRule>
    <cfRule type="expression" dxfId="118" priority="117">
      <formula>AF110&lt;0.25</formula>
    </cfRule>
    <cfRule type="expression" dxfId="117" priority="118">
      <formula>AF110&lt;0.5</formula>
    </cfRule>
    <cfRule type="expression" dxfId="116" priority="119">
      <formula>AF110&lt;0.75</formula>
    </cfRule>
    <cfRule type="expression" dxfId="115" priority="120">
      <formula>AF110&lt;10</formula>
    </cfRule>
  </conditionalFormatting>
  <conditionalFormatting sqref="L120">
    <cfRule type="expression" dxfId="114" priority="111">
      <formula>AF120=0</formula>
    </cfRule>
    <cfRule type="expression" dxfId="113" priority="112">
      <formula>AF120&lt;0.25</formula>
    </cfRule>
    <cfRule type="expression" dxfId="112" priority="113">
      <formula>AF120&lt;0.5</formula>
    </cfRule>
    <cfRule type="expression" dxfId="111" priority="114">
      <formula>AF120&lt;0.75</formula>
    </cfRule>
    <cfRule type="expression" dxfId="110" priority="115">
      <formula>AF120&lt;10</formula>
    </cfRule>
  </conditionalFormatting>
  <conditionalFormatting sqref="Q103">
    <cfRule type="expression" dxfId="109" priority="106">
      <formula>AK103=0</formula>
    </cfRule>
    <cfRule type="expression" dxfId="108" priority="107">
      <formula>AK103&lt;0.25</formula>
    </cfRule>
    <cfRule type="expression" dxfId="107" priority="108">
      <formula>AK103&lt;0.5</formula>
    </cfRule>
    <cfRule type="expression" dxfId="106" priority="109">
      <formula>AK103&lt;0.75</formula>
    </cfRule>
    <cfRule type="expression" dxfId="105" priority="110">
      <formula>AK103&lt;10</formula>
    </cfRule>
  </conditionalFormatting>
  <conditionalFormatting sqref="F106">
    <cfRule type="expression" dxfId="104" priority="101">
      <formula>Z106=0</formula>
    </cfRule>
    <cfRule type="expression" dxfId="103" priority="102">
      <formula>Z106&lt;0.25</formula>
    </cfRule>
    <cfRule type="expression" dxfId="102" priority="103">
      <formula>Z106&lt;0.5</formula>
    </cfRule>
    <cfRule type="expression" dxfId="101" priority="104">
      <formula>Z106&lt;0.75</formula>
    </cfRule>
    <cfRule type="expression" dxfId="100" priority="105">
      <formula>Z106&lt;10</formula>
    </cfRule>
  </conditionalFormatting>
  <conditionalFormatting sqref="H106">
    <cfRule type="expression" dxfId="99" priority="96">
      <formula>AB106=0</formula>
    </cfRule>
    <cfRule type="expression" dxfId="98" priority="97">
      <formula>AB106&lt;0.25</formula>
    </cfRule>
    <cfRule type="expression" dxfId="97" priority="98">
      <formula>AB106&lt;0.5</formula>
    </cfRule>
    <cfRule type="expression" dxfId="96" priority="99">
      <formula>AB106&lt;0.75</formula>
    </cfRule>
    <cfRule type="expression" dxfId="95" priority="100">
      <formula>AB106&lt;10</formula>
    </cfRule>
  </conditionalFormatting>
  <conditionalFormatting sqref="L106">
    <cfRule type="expression" dxfId="94" priority="91">
      <formula>AF106=0</formula>
    </cfRule>
    <cfRule type="expression" dxfId="93" priority="92">
      <formula>AF106&lt;0.25</formula>
    </cfRule>
    <cfRule type="expression" dxfId="92" priority="93">
      <formula>AF106&lt;0.5</formula>
    </cfRule>
    <cfRule type="expression" dxfId="91" priority="94">
      <formula>AF106&lt;0.75</formula>
    </cfRule>
    <cfRule type="expression" dxfId="90" priority="95">
      <formula>AF106&lt;10</formula>
    </cfRule>
  </conditionalFormatting>
  <conditionalFormatting sqref="N106">
    <cfRule type="expression" dxfId="89" priority="86">
      <formula>AH106=0</formula>
    </cfRule>
    <cfRule type="expression" dxfId="88" priority="87">
      <formula>AH106&lt;0.25</formula>
    </cfRule>
    <cfRule type="expression" dxfId="87" priority="88">
      <formula>AH106&lt;0.5</formula>
    </cfRule>
    <cfRule type="expression" dxfId="86" priority="89">
      <formula>AH106&lt;0.75</formula>
    </cfRule>
    <cfRule type="expression" dxfId="85" priority="90">
      <formula>AH106&lt;10</formula>
    </cfRule>
  </conditionalFormatting>
  <conditionalFormatting sqref="D112">
    <cfRule type="expression" dxfId="84" priority="81">
      <formula>X112=0</formula>
    </cfRule>
    <cfRule type="expression" dxfId="83" priority="82">
      <formula>X112&lt;0.25</formula>
    </cfRule>
    <cfRule type="expression" dxfId="82" priority="83">
      <formula>X112&lt;0.5</formula>
    </cfRule>
    <cfRule type="expression" dxfId="81" priority="84">
      <formula>X112&lt;0.75</formula>
    </cfRule>
    <cfRule type="expression" dxfId="80" priority="85">
      <formula>X112&lt;10</formula>
    </cfRule>
  </conditionalFormatting>
  <conditionalFormatting sqref="F112">
    <cfRule type="expression" dxfId="79" priority="76">
      <formula>Z112=0</formula>
    </cfRule>
    <cfRule type="expression" dxfId="78" priority="77">
      <formula>Z112&lt;0.25</formula>
    </cfRule>
    <cfRule type="expression" dxfId="77" priority="78">
      <formula>Z112&lt;0.5</formula>
    </cfRule>
    <cfRule type="expression" dxfId="76" priority="79">
      <formula>Z112&lt;0.75</formula>
    </cfRule>
    <cfRule type="expression" dxfId="75" priority="80">
      <formula>Z112&lt;10</formula>
    </cfRule>
  </conditionalFormatting>
  <conditionalFormatting sqref="H112">
    <cfRule type="expression" dxfId="74" priority="71">
      <formula>AB112=0</formula>
    </cfRule>
    <cfRule type="expression" dxfId="73" priority="72">
      <formula>AB112&lt;0.25</formula>
    </cfRule>
    <cfRule type="expression" dxfId="72" priority="73">
      <formula>AB112&lt;0.5</formula>
    </cfRule>
    <cfRule type="expression" dxfId="71" priority="74">
      <formula>AB112&lt;0.75</formula>
    </cfRule>
    <cfRule type="expression" dxfId="70" priority="75">
      <formula>AB112&lt;10</formula>
    </cfRule>
  </conditionalFormatting>
  <conditionalFormatting sqref="L112">
    <cfRule type="expression" dxfId="69" priority="66">
      <formula>AF112=0</formula>
    </cfRule>
    <cfRule type="expression" dxfId="68" priority="67">
      <formula>AF112&lt;0.25</formula>
    </cfRule>
    <cfRule type="expression" dxfId="67" priority="68">
      <formula>AF112&lt;0.5</formula>
    </cfRule>
    <cfRule type="expression" dxfId="66" priority="69">
      <formula>AF112&lt;0.75</formula>
    </cfRule>
    <cfRule type="expression" dxfId="65" priority="70">
      <formula>AF112&lt;10</formula>
    </cfRule>
  </conditionalFormatting>
  <conditionalFormatting sqref="D114">
    <cfRule type="expression" dxfId="64" priority="61">
      <formula>X114=0</formula>
    </cfRule>
    <cfRule type="expression" dxfId="63" priority="62">
      <formula>X114&lt;0.25</formula>
    </cfRule>
    <cfRule type="expression" dxfId="62" priority="63">
      <formula>X114&lt;0.5</formula>
    </cfRule>
    <cfRule type="expression" dxfId="61" priority="64">
      <formula>X114&lt;0.75</formula>
    </cfRule>
    <cfRule type="expression" dxfId="60" priority="65">
      <formula>X114&lt;10</formula>
    </cfRule>
  </conditionalFormatting>
  <conditionalFormatting sqref="F114">
    <cfRule type="expression" dxfId="59" priority="56">
      <formula>Z114=0</formula>
    </cfRule>
    <cfRule type="expression" dxfId="58" priority="57">
      <formula>Z114&lt;0.25</formula>
    </cfRule>
    <cfRule type="expression" dxfId="57" priority="58">
      <formula>Z114&lt;0.5</formula>
    </cfRule>
    <cfRule type="expression" dxfId="56" priority="59">
      <formula>Z114&lt;0.75</formula>
    </cfRule>
    <cfRule type="expression" dxfId="55" priority="60">
      <formula>Z114&lt;10</formula>
    </cfRule>
  </conditionalFormatting>
  <conditionalFormatting sqref="H114">
    <cfRule type="expression" dxfId="54" priority="51">
      <formula>AB114=0</formula>
    </cfRule>
    <cfRule type="expression" dxfId="53" priority="52">
      <formula>AB114&lt;0.25</formula>
    </cfRule>
    <cfRule type="expression" dxfId="52" priority="53">
      <formula>AB114&lt;0.5</formula>
    </cfRule>
    <cfRule type="expression" dxfId="51" priority="54">
      <formula>AB114&lt;0.75</formula>
    </cfRule>
    <cfRule type="expression" dxfId="50" priority="55">
      <formula>AB114&lt;10</formula>
    </cfRule>
  </conditionalFormatting>
  <conditionalFormatting sqref="D116">
    <cfRule type="expression" dxfId="49" priority="46">
      <formula>X116=0</formula>
    </cfRule>
    <cfRule type="expression" dxfId="48" priority="47">
      <formula>X116&lt;0.25</formula>
    </cfRule>
    <cfRule type="expression" dxfId="47" priority="48">
      <formula>X116&lt;0.5</formula>
    </cfRule>
    <cfRule type="expression" dxfId="46" priority="49">
      <formula>X116&lt;0.75</formula>
    </cfRule>
    <cfRule type="expression" dxfId="45" priority="50">
      <formula>X116&lt;10</formula>
    </cfRule>
  </conditionalFormatting>
  <conditionalFormatting sqref="F116">
    <cfRule type="expression" dxfId="44" priority="41">
      <formula>Z116=0</formula>
    </cfRule>
    <cfRule type="expression" dxfId="43" priority="42">
      <formula>Z116&lt;0.25</formula>
    </cfRule>
    <cfRule type="expression" dxfId="42" priority="43">
      <formula>Z116&lt;0.5</formula>
    </cfRule>
    <cfRule type="expression" dxfId="41" priority="44">
      <formula>Z116&lt;0.75</formula>
    </cfRule>
    <cfRule type="expression" dxfId="40" priority="45">
      <formula>Z116&lt;10</formula>
    </cfRule>
  </conditionalFormatting>
  <conditionalFormatting sqref="H116">
    <cfRule type="expression" dxfId="39" priority="36">
      <formula>AB116=0</formula>
    </cfRule>
    <cfRule type="expression" dxfId="38" priority="37">
      <formula>AB116&lt;0.25</formula>
    </cfRule>
    <cfRule type="expression" dxfId="37" priority="38">
      <formula>AB116&lt;0.5</formula>
    </cfRule>
    <cfRule type="expression" dxfId="36" priority="39">
      <formula>AB116&lt;0.75</formula>
    </cfRule>
    <cfRule type="expression" dxfId="35" priority="40">
      <formula>AB116&lt;10</formula>
    </cfRule>
  </conditionalFormatting>
  <conditionalFormatting sqref="D122">
    <cfRule type="expression" dxfId="34" priority="31">
      <formula>X122=0</formula>
    </cfRule>
    <cfRule type="expression" dxfId="33" priority="32">
      <formula>X122&lt;0.25</formula>
    </cfRule>
    <cfRule type="expression" dxfId="32" priority="33">
      <formula>X122&lt;0.5</formula>
    </cfRule>
    <cfRule type="expression" dxfId="31" priority="34">
      <formula>X122&lt;0.75</formula>
    </cfRule>
    <cfRule type="expression" dxfId="30" priority="35">
      <formula>X122&lt;10</formula>
    </cfRule>
  </conditionalFormatting>
  <conditionalFormatting sqref="D124">
    <cfRule type="expression" dxfId="29" priority="26">
      <formula>X124=0</formula>
    </cfRule>
    <cfRule type="expression" dxfId="28" priority="27">
      <formula>X124&lt;0.25</formula>
    </cfRule>
    <cfRule type="expression" dxfId="27" priority="28">
      <formula>X124&lt;0.5</formula>
    </cfRule>
    <cfRule type="expression" dxfId="26" priority="29">
      <formula>X124&lt;0.75</formula>
    </cfRule>
    <cfRule type="expression" dxfId="25" priority="30">
      <formula>X124&lt;10</formula>
    </cfRule>
  </conditionalFormatting>
  <conditionalFormatting sqref="H122">
    <cfRule type="expression" dxfId="24" priority="21">
      <formula>AB122=0</formula>
    </cfRule>
    <cfRule type="expression" dxfId="23" priority="22">
      <formula>AB122&lt;0.25</formula>
    </cfRule>
    <cfRule type="expression" dxfId="22" priority="23">
      <formula>AB122&lt;0.5</formula>
    </cfRule>
    <cfRule type="expression" dxfId="21" priority="24">
      <formula>AB122&lt;0.75</formula>
    </cfRule>
    <cfRule type="expression" dxfId="20" priority="25">
      <formula>AB122&lt;10</formula>
    </cfRule>
  </conditionalFormatting>
  <conditionalFormatting sqref="L122">
    <cfRule type="expression" dxfId="19" priority="16">
      <formula>AF122=0</formula>
    </cfRule>
    <cfRule type="expression" dxfId="18" priority="17">
      <formula>AF122&lt;0.25</formula>
    </cfRule>
    <cfRule type="expression" dxfId="17" priority="18">
      <formula>AF122&lt;0.5</formula>
    </cfRule>
    <cfRule type="expression" dxfId="16" priority="19">
      <formula>AF122&lt;0.75</formula>
    </cfRule>
    <cfRule type="expression" dxfId="15" priority="20">
      <formula>AF122&lt;10</formula>
    </cfRule>
  </conditionalFormatting>
  <conditionalFormatting sqref="Q109">
    <cfRule type="expression" dxfId="14" priority="11">
      <formula>AK109=0</formula>
    </cfRule>
    <cfRule type="expression" dxfId="13" priority="12">
      <formula>AK109&lt;0.25</formula>
    </cfRule>
    <cfRule type="expression" dxfId="12" priority="13">
      <formula>AK109&lt;0.5</formula>
    </cfRule>
    <cfRule type="expression" dxfId="11" priority="14">
      <formula>AK109&lt;0.75</formula>
    </cfRule>
    <cfRule type="expression" dxfId="10" priority="15">
      <formula>AK109&lt;10</formula>
    </cfRule>
  </conditionalFormatting>
  <conditionalFormatting sqref="Q119">
    <cfRule type="expression" dxfId="9" priority="6">
      <formula>AK119=0</formula>
    </cfRule>
    <cfRule type="expression" dxfId="8" priority="7">
      <formula>AK119&lt;0.25</formula>
    </cfRule>
    <cfRule type="expression" dxfId="7" priority="8">
      <formula>AK119&lt;0.5</formula>
    </cfRule>
    <cfRule type="expression" dxfId="6" priority="9">
      <formula>AK119&lt;0.75</formula>
    </cfRule>
    <cfRule type="expression" dxfId="5" priority="10">
      <formula>AK119&lt;10</formula>
    </cfRule>
  </conditionalFormatting>
  <conditionalFormatting sqref="AJ103">
    <cfRule type="expression" dxfId="4" priority="1">
      <formula>$W102=0</formula>
    </cfRule>
    <cfRule type="expression" dxfId="3" priority="2">
      <formula>$W102&lt;0.25</formula>
    </cfRule>
    <cfRule type="expression" dxfId="2" priority="3">
      <formula>$W102&lt;0.5</formula>
    </cfRule>
    <cfRule type="expression" dxfId="1" priority="4">
      <formula>$W102&lt;0.75</formula>
    </cfRule>
    <cfRule type="expression" dxfId="0" priority="5">
      <formula>$W102&lt;10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62BF9CA2CDF3ED4F839497307E67B1F9" ma:contentTypeVersion="11" ma:contentTypeDescription="Crear nuevo documento." ma:contentTypeScope="" ma:versionID="a2cb41235b3718df2ae5915f5fd59c4e">
  <xsd:schema xmlns:xsd="http://www.w3.org/2001/XMLSchema" xmlns:xs="http://www.w3.org/2001/XMLSchema" xmlns:p="http://schemas.microsoft.com/office/2006/metadata/properties" xmlns:ns3="89708083-34cb-48e5-9ee6-642f91c09ee6" targetNamespace="http://schemas.microsoft.com/office/2006/metadata/properties" ma:root="true" ma:fieldsID="70aed79fc864652684147798bb1aa66f" ns3:_="">
    <xsd:import namespace="89708083-34cb-48e5-9ee6-642f91c09ee6"/>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ServiceAutoTags" minOccurs="0"/>
                <xsd:element ref="ns3:MediaLengthInSeconds" minOccurs="0"/>
                <xsd:element ref="ns3:MediaServiceOCR" minOccurs="0"/>
                <xsd:element ref="ns3:MediaServiceSystemTag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708083-34cb-48e5-9ee6-642f91c09ee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SystemTags" ma:index="17" nillable="true" ma:displayName="MediaServiceSystemTags" ma:hidden="true" ma:internalName="MediaServiceSystemTags" ma:readOnly="true">
      <xsd:simpleType>
        <xsd:restriction base="dms:Note"/>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0A0F7A-C190-4DE8-975A-B744093E0C56}">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89708083-34cb-48e5-9ee6-642f91c09ee6"/>
    <ds:schemaRef ds:uri="http://www.w3.org/XML/1998/namespace"/>
    <ds:schemaRef ds:uri="http://purl.org/dc/dcmitype/"/>
  </ds:schemaRefs>
</ds:datastoreItem>
</file>

<file path=customXml/itemProps2.xml><?xml version="1.0" encoding="utf-8"?>
<ds:datastoreItem xmlns:ds="http://schemas.openxmlformats.org/officeDocument/2006/customXml" ds:itemID="{A22F91AE-7938-4507-A58E-436DF1D84BFC}">
  <ds:schemaRefs>
    <ds:schemaRef ds:uri="http://schemas.microsoft.com/sharepoint/v3/contenttype/forms"/>
  </ds:schemaRefs>
</ds:datastoreItem>
</file>

<file path=customXml/itemProps3.xml><?xml version="1.0" encoding="utf-8"?>
<ds:datastoreItem xmlns:ds="http://schemas.openxmlformats.org/officeDocument/2006/customXml" ds:itemID="{F4BDB2BE-BA9C-4AC4-B214-B722CA634B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708083-34cb-48e5-9ee6-642f91c09e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Portada</vt:lpstr>
      <vt:lpstr>Centro</vt:lpstr>
      <vt:lpstr>GDereito</vt:lpstr>
      <vt:lpstr>GRelLabor</vt:lpstr>
      <vt:lpstr>MMenores</vt:lpstr>
      <vt:lpstr>MXestionLabor</vt:lpstr>
      <vt:lpstr>MAvogacPO</vt:lpstr>
      <vt:lpstr>MAvogacVI</vt:lpstr>
      <vt:lpstr>Resumo</vt:lpstr>
      <vt:lpstr>Procedementos</vt:lpstr>
      <vt:lpstr>Anexos</vt:lpstr>
      <vt:lpstr>Mapa</vt:lpstr>
      <vt:lpstr>Centro!Área_de_impresión</vt:lpstr>
      <vt:lpstr>GDereito!Área_de_impresión</vt:lpstr>
      <vt:lpstr>GRelLabor!Área_de_impresión</vt:lpstr>
      <vt:lpstr>MAvogacPO!Área_de_impresión</vt:lpstr>
      <vt:lpstr>MAvogacVI!Área_de_impresión</vt:lpstr>
      <vt:lpstr>MMenores!Área_de_impresión</vt:lpstr>
      <vt:lpstr>MXestionLabor!Área_de_impresión</vt:lpstr>
      <vt:lpstr>Resumo!Área_de_impresión</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Gandón Chapela</dc:creator>
  <cp:lastModifiedBy>Usuario</cp:lastModifiedBy>
  <cp:lastPrinted>2023-03-17T10:47:00Z</cp:lastPrinted>
  <dcterms:created xsi:type="dcterms:W3CDTF">2023-01-18T09:08:00Z</dcterms:created>
  <dcterms:modified xsi:type="dcterms:W3CDTF">2025-12-31T11:31:21Z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0BEB71B620BD40CA9B72FC05890D92CA</vt:lpwstr>
  </property>
  <property fmtid="{D5CDD505-2E9C-101B-9397-08002B2CF9AE}" pid="3" name="KSOProductBuildVer">
    <vt:lpwstr>3082-11.2.0.11513</vt:lpwstr>
  </property>
  <property fmtid="{D5CDD505-2E9C-101B-9397-08002B2CF9AE}" pid="4" name="ContentTypeId">
    <vt:lpwstr>0x01010062BF9CA2CDF3ED4F839497307E67B1F9</vt:lpwstr>
  </property>
</Properties>
</file>